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kyu-a\OneDrive\デスクトップ\学連競技会R4\"/>
    </mc:Choice>
  </mc:AlternateContent>
  <xr:revisionPtr revIDLastSave="0" documentId="13_ncr:1_{5E7E8D36-F705-402C-9F40-B5B0684DD744}" xr6:coauthVersionLast="47" xr6:coauthVersionMax="47" xr10:uidLastSave="{00000000-0000-0000-0000-000000000000}"/>
  <workbookProtection workbookAlgorithmName="SHA-512" workbookHashValue="tWSada8w0Z4nfVfhz0VwmViHfkvpgr9XBh0UQbLZjFsDdeskscsP22n8/vcRv78u05QKyODOQpMF+Wr5BdLNcg==" workbookSaltValue="RNfFw8EZWuybaydZddkWFQ==" workbookSpinCount="100000" lockStructure="1"/>
  <bookViews>
    <workbookView xWindow="-120" yWindow="-120" windowWidth="29040" windowHeight="15720" xr2:uid="{00000000-000D-0000-FFFF-FFFF00000000}"/>
  </bookViews>
  <sheets>
    <sheet name="基本登録情報" sheetId="1" r:id="rId1"/>
    <sheet name="男子様式" sheetId="3" r:id="rId2"/>
    <sheet name="女子様式" sheetId="4" r:id="rId3"/>
    <sheet name="人数チェック表" sheetId="12" r:id="rId4"/>
    <sheet name="明細書" sheetId="5" r:id="rId5"/>
    <sheet name="登録データ" sheetId="11" state="hidden" r:id="rId6"/>
    <sheet name="男子mat" sheetId="6" state="hidden" r:id="rId7"/>
    <sheet name="女子mat" sheetId="7" state="hidden" r:id="rId8"/>
    <sheet name="所属" sheetId="8" state="hidden" r:id="rId9"/>
  </sheets>
  <externalReferences>
    <externalReference r:id="rId10"/>
  </externalReferences>
  <definedNames>
    <definedName name="_xlnm.Print_Area" localSheetId="0">基本登録情報!$A$1:$H$23</definedName>
    <definedName name="_xlnm.Print_Area" localSheetId="2">女子様式!$A$1:$U$622</definedName>
    <definedName name="_xlnm.Print_Area" localSheetId="3">人数チェック表!$A$1:$O$25</definedName>
    <definedName name="_xlnm.Print_Area" localSheetId="1">男子様式!$A$1:$U$622</definedName>
    <definedName name="_xlnm.Print_Area" localSheetId="4">明細書!$A$1:$I$57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23" i="4" l="1"/>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B551" i="4"/>
  <c r="AB552" i="4"/>
  <c r="AB553" i="4"/>
  <c r="AB554" i="4"/>
  <c r="AB555" i="4"/>
  <c r="AB556" i="4"/>
  <c r="AB557" i="4"/>
  <c r="AB558" i="4"/>
  <c r="AB559" i="4"/>
  <c r="AB560" i="4"/>
  <c r="AB561" i="4"/>
  <c r="AB562" i="4"/>
  <c r="AB563" i="4"/>
  <c r="AB564" i="4"/>
  <c r="AB565" i="4"/>
  <c r="AB566" i="4"/>
  <c r="AB567" i="4"/>
  <c r="AB568" i="4"/>
  <c r="AB569" i="4"/>
  <c r="AB570" i="4"/>
  <c r="AB571" i="4"/>
  <c r="AB572" i="4"/>
  <c r="AB573" i="4"/>
  <c r="AB574" i="4"/>
  <c r="AB575" i="4"/>
  <c r="AB576" i="4"/>
  <c r="AB577" i="4"/>
  <c r="AB578" i="4"/>
  <c r="AB579" i="4"/>
  <c r="AB580" i="4"/>
  <c r="AB581" i="4"/>
  <c r="AB582" i="4"/>
  <c r="AB583" i="4"/>
  <c r="AB584" i="4"/>
  <c r="AB585" i="4"/>
  <c r="AB586" i="4"/>
  <c r="AB587" i="4"/>
  <c r="AB588" i="4"/>
  <c r="AB589" i="4"/>
  <c r="AB590" i="4"/>
  <c r="AB591" i="4"/>
  <c r="AB592" i="4"/>
  <c r="AB593" i="4"/>
  <c r="AB594" i="4"/>
  <c r="AB595" i="4"/>
  <c r="AB596" i="4"/>
  <c r="AB597" i="4"/>
  <c r="AB598" i="4"/>
  <c r="AB599" i="4"/>
  <c r="AB600" i="4"/>
  <c r="AB601" i="4"/>
  <c r="AB602" i="4"/>
  <c r="AB603" i="4"/>
  <c r="AB604" i="4"/>
  <c r="AB605" i="4"/>
  <c r="AB606" i="4"/>
  <c r="AB607" i="4"/>
  <c r="AB608" i="4"/>
  <c r="AB609" i="4"/>
  <c r="AB610" i="4"/>
  <c r="AB611" i="4"/>
  <c r="AB612" i="4"/>
  <c r="AB613" i="4"/>
  <c r="AB614" i="4"/>
  <c r="AB615" i="4"/>
  <c r="AB616" i="4"/>
  <c r="AB617" i="4"/>
  <c r="AB618" i="4"/>
  <c r="AB619" i="4"/>
  <c r="AB620" i="4"/>
  <c r="AB22" i="4"/>
  <c r="AB21" i="4"/>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B507" i="3"/>
  <c r="AB508" i="3"/>
  <c r="AB509" i="3"/>
  <c r="AB510" i="3"/>
  <c r="AB511" i="3"/>
  <c r="AB512" i="3"/>
  <c r="AB513" i="3"/>
  <c r="AB514" i="3"/>
  <c r="AB515" i="3"/>
  <c r="AB516" i="3"/>
  <c r="AB517" i="3"/>
  <c r="AB518" i="3"/>
  <c r="AB519" i="3"/>
  <c r="AB520" i="3"/>
  <c r="AB521" i="3"/>
  <c r="AB522" i="3"/>
  <c r="AB523" i="3"/>
  <c r="AB524" i="3"/>
  <c r="AB525" i="3"/>
  <c r="AB526" i="3"/>
  <c r="AB527" i="3"/>
  <c r="AB528" i="3"/>
  <c r="AB529" i="3"/>
  <c r="AB530" i="3"/>
  <c r="AB531" i="3"/>
  <c r="AB532" i="3"/>
  <c r="AB533" i="3"/>
  <c r="AB534" i="3"/>
  <c r="AB535" i="3"/>
  <c r="AB536" i="3"/>
  <c r="AB537" i="3"/>
  <c r="AB538" i="3"/>
  <c r="AB539" i="3"/>
  <c r="AB540" i="3"/>
  <c r="AB541" i="3"/>
  <c r="AB542" i="3"/>
  <c r="AB543" i="3"/>
  <c r="AB544" i="3"/>
  <c r="AB545" i="3"/>
  <c r="AB546" i="3"/>
  <c r="AB547" i="3"/>
  <c r="AB548" i="3"/>
  <c r="AB549" i="3"/>
  <c r="AB550" i="3"/>
  <c r="AB551" i="3"/>
  <c r="AB552" i="3"/>
  <c r="AB553" i="3"/>
  <c r="AB554" i="3"/>
  <c r="AB555" i="3"/>
  <c r="AB556" i="3"/>
  <c r="AB557" i="3"/>
  <c r="AB558" i="3"/>
  <c r="AB559" i="3"/>
  <c r="AB560" i="3"/>
  <c r="AB561" i="3"/>
  <c r="AB562" i="3"/>
  <c r="AB563" i="3"/>
  <c r="AB564" i="3"/>
  <c r="AB565" i="3"/>
  <c r="AB566" i="3"/>
  <c r="AB567" i="3"/>
  <c r="AB568" i="3"/>
  <c r="AB569" i="3"/>
  <c r="AB570" i="3"/>
  <c r="AB571" i="3"/>
  <c r="AB572" i="3"/>
  <c r="AB573" i="3"/>
  <c r="AB574" i="3"/>
  <c r="AB575" i="3"/>
  <c r="AB576" i="3"/>
  <c r="AB577" i="3"/>
  <c r="AB578" i="3"/>
  <c r="AB579" i="3"/>
  <c r="AB580" i="3"/>
  <c r="AB581" i="3"/>
  <c r="AB582" i="3"/>
  <c r="AB583" i="3"/>
  <c r="AB584" i="3"/>
  <c r="AB585" i="3"/>
  <c r="AB586" i="3"/>
  <c r="AB587" i="3"/>
  <c r="AB588" i="3"/>
  <c r="AB589" i="3"/>
  <c r="AB590" i="3"/>
  <c r="AB591" i="3"/>
  <c r="AB592" i="3"/>
  <c r="AB593" i="3"/>
  <c r="AB594" i="3"/>
  <c r="AB595" i="3"/>
  <c r="AB596" i="3"/>
  <c r="AB597" i="3"/>
  <c r="AB598" i="3"/>
  <c r="AB599" i="3"/>
  <c r="AB600" i="3"/>
  <c r="AB601" i="3"/>
  <c r="AB602" i="3"/>
  <c r="AB603" i="3"/>
  <c r="AB604" i="3"/>
  <c r="AB605" i="3"/>
  <c r="AB606" i="3"/>
  <c r="AB607" i="3"/>
  <c r="AB608" i="3"/>
  <c r="AB609" i="3"/>
  <c r="AB610" i="3"/>
  <c r="AB611" i="3"/>
  <c r="AB612" i="3"/>
  <c r="AB613" i="3"/>
  <c r="AB614" i="3"/>
  <c r="AB615" i="3"/>
  <c r="AB616" i="3"/>
  <c r="AB617" i="3"/>
  <c r="AB618" i="3"/>
  <c r="AB619" i="3"/>
  <c r="AB620" i="3"/>
  <c r="AB22" i="3"/>
  <c r="AB21" i="3"/>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3" i="7"/>
  <c r="H2" i="7"/>
  <c r="I5" i="6" l="1"/>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R24" i="3"/>
  <c r="T24" i="3"/>
  <c r="R27" i="3"/>
  <c r="T27" i="3"/>
  <c r="R30" i="3"/>
  <c r="T30" i="3"/>
  <c r="R33" i="3"/>
  <c r="T33" i="3"/>
  <c r="R36" i="3"/>
  <c r="T36" i="3"/>
  <c r="R39" i="3"/>
  <c r="T39" i="3"/>
  <c r="R42" i="3"/>
  <c r="T42" i="3"/>
  <c r="R45" i="3"/>
  <c r="T45" i="3"/>
  <c r="R48" i="3"/>
  <c r="T48" i="3"/>
  <c r="R51" i="3"/>
  <c r="T51" i="3"/>
  <c r="R54" i="3"/>
  <c r="T54" i="3"/>
  <c r="R57" i="3"/>
  <c r="T57" i="3"/>
  <c r="R60" i="3"/>
  <c r="T60" i="3"/>
  <c r="R63" i="3"/>
  <c r="T63" i="3"/>
  <c r="R66" i="3"/>
  <c r="T66" i="3"/>
  <c r="R69" i="3"/>
  <c r="T69" i="3"/>
  <c r="R72" i="3"/>
  <c r="T72" i="3"/>
  <c r="R75" i="3"/>
  <c r="T75" i="3"/>
  <c r="R78" i="3"/>
  <c r="T78" i="3"/>
  <c r="R81" i="3"/>
  <c r="T81" i="3"/>
  <c r="R84" i="3"/>
  <c r="T84" i="3"/>
  <c r="R87" i="3"/>
  <c r="T87" i="3"/>
  <c r="R90" i="3"/>
  <c r="T90" i="3"/>
  <c r="R93" i="3"/>
  <c r="T93" i="3"/>
  <c r="R96" i="3"/>
  <c r="T96" i="3"/>
  <c r="R99" i="3"/>
  <c r="T99" i="3"/>
  <c r="R102" i="3"/>
  <c r="T102" i="3"/>
  <c r="R105" i="3"/>
  <c r="T105" i="3"/>
  <c r="R108" i="3"/>
  <c r="T108" i="3"/>
  <c r="R111" i="3"/>
  <c r="T111" i="3"/>
  <c r="R114" i="3"/>
  <c r="T114" i="3"/>
  <c r="R117" i="3"/>
  <c r="T117" i="3"/>
  <c r="R120" i="3"/>
  <c r="T120" i="3"/>
  <c r="R123" i="3"/>
  <c r="T123" i="3"/>
  <c r="R126" i="3"/>
  <c r="T126" i="3"/>
  <c r="R129" i="3"/>
  <c r="T129" i="3"/>
  <c r="R132" i="3"/>
  <c r="T132" i="3"/>
  <c r="R135" i="3"/>
  <c r="T135" i="3"/>
  <c r="R138" i="3"/>
  <c r="T138" i="3"/>
  <c r="R141" i="3"/>
  <c r="T141" i="3"/>
  <c r="R144" i="3"/>
  <c r="T144" i="3"/>
  <c r="R147" i="3"/>
  <c r="T147" i="3"/>
  <c r="R150" i="3"/>
  <c r="T150" i="3"/>
  <c r="R153" i="3"/>
  <c r="T153" i="3"/>
  <c r="R156" i="3"/>
  <c r="T156" i="3"/>
  <c r="R159" i="3"/>
  <c r="T159" i="3"/>
  <c r="R162" i="3"/>
  <c r="T162" i="3"/>
  <c r="R165" i="3"/>
  <c r="T165" i="3"/>
  <c r="R168" i="3"/>
  <c r="T168" i="3"/>
  <c r="R171" i="3"/>
  <c r="T171" i="3"/>
  <c r="R174" i="3"/>
  <c r="T174" i="3"/>
  <c r="R177" i="3"/>
  <c r="T177" i="3"/>
  <c r="R180" i="3"/>
  <c r="T180" i="3"/>
  <c r="R183" i="3"/>
  <c r="T183" i="3"/>
  <c r="R186" i="3"/>
  <c r="T186" i="3"/>
  <c r="R189" i="3"/>
  <c r="T189" i="3"/>
  <c r="R192" i="3"/>
  <c r="T192" i="3"/>
  <c r="R195" i="3"/>
  <c r="T195" i="3"/>
  <c r="R198" i="3"/>
  <c r="T198" i="3"/>
  <c r="R201" i="3"/>
  <c r="T201" i="3"/>
  <c r="R204" i="3"/>
  <c r="T204" i="3"/>
  <c r="R207" i="3"/>
  <c r="T207" i="3"/>
  <c r="R210" i="3"/>
  <c r="T210" i="3"/>
  <c r="R213" i="3"/>
  <c r="T213" i="3"/>
  <c r="R216" i="3"/>
  <c r="T216" i="3"/>
  <c r="R219" i="3"/>
  <c r="T219" i="3"/>
  <c r="R222" i="3"/>
  <c r="T222" i="3"/>
  <c r="R225" i="3"/>
  <c r="T225" i="3"/>
  <c r="R228" i="3"/>
  <c r="T228" i="3"/>
  <c r="R231" i="3"/>
  <c r="T231" i="3"/>
  <c r="R234" i="3"/>
  <c r="T234" i="3"/>
  <c r="R237" i="3"/>
  <c r="T237" i="3"/>
  <c r="R240" i="3"/>
  <c r="T240" i="3"/>
  <c r="R243" i="3"/>
  <c r="T243" i="3"/>
  <c r="R246" i="3"/>
  <c r="T246" i="3"/>
  <c r="R249" i="3"/>
  <c r="T249" i="3"/>
  <c r="R252" i="3"/>
  <c r="T252" i="3"/>
  <c r="R255" i="3"/>
  <c r="T255" i="3"/>
  <c r="R258" i="3"/>
  <c r="T258" i="3"/>
  <c r="R261" i="3"/>
  <c r="T261" i="3"/>
  <c r="R264" i="3"/>
  <c r="T264" i="3"/>
  <c r="R267" i="3"/>
  <c r="T267" i="3"/>
  <c r="R270" i="3"/>
  <c r="T270" i="3"/>
  <c r="R273" i="3"/>
  <c r="T273" i="3"/>
  <c r="R276" i="3"/>
  <c r="T276" i="3"/>
  <c r="R279" i="3"/>
  <c r="T279" i="3"/>
  <c r="R282" i="3"/>
  <c r="T282" i="3"/>
  <c r="R285" i="3"/>
  <c r="T285" i="3"/>
  <c r="R288" i="3"/>
  <c r="T288" i="3"/>
  <c r="R291" i="3"/>
  <c r="T291" i="3"/>
  <c r="R294" i="3"/>
  <c r="T294" i="3"/>
  <c r="R297" i="3"/>
  <c r="T297" i="3"/>
  <c r="R300" i="3"/>
  <c r="T300" i="3"/>
  <c r="R303" i="3"/>
  <c r="T303" i="3"/>
  <c r="R306" i="3"/>
  <c r="T306" i="3"/>
  <c r="R309" i="3"/>
  <c r="T309" i="3"/>
  <c r="R312" i="3"/>
  <c r="T312" i="3"/>
  <c r="R315" i="3"/>
  <c r="T315" i="3"/>
  <c r="R318" i="3"/>
  <c r="T318" i="3"/>
  <c r="R321" i="3"/>
  <c r="T321" i="3"/>
  <c r="R324" i="3"/>
  <c r="T324" i="3"/>
  <c r="R327" i="3"/>
  <c r="T327" i="3"/>
  <c r="R330" i="3"/>
  <c r="T330" i="3"/>
  <c r="R333" i="3"/>
  <c r="T333" i="3"/>
  <c r="R336" i="3"/>
  <c r="T336" i="3"/>
  <c r="R339" i="3"/>
  <c r="T339" i="3"/>
  <c r="R342" i="3"/>
  <c r="T342" i="3"/>
  <c r="R345" i="3"/>
  <c r="T345" i="3"/>
  <c r="R348" i="3"/>
  <c r="T348" i="3"/>
  <c r="R351" i="3"/>
  <c r="T351" i="3"/>
  <c r="R354" i="3"/>
  <c r="T354" i="3"/>
  <c r="R357" i="3"/>
  <c r="T357" i="3"/>
  <c r="R360" i="3"/>
  <c r="T360" i="3"/>
  <c r="R363" i="3"/>
  <c r="T363" i="3"/>
  <c r="R366" i="3"/>
  <c r="T366" i="3"/>
  <c r="R369" i="3"/>
  <c r="T369" i="3"/>
  <c r="R372" i="3"/>
  <c r="T372" i="3"/>
  <c r="R375" i="3"/>
  <c r="T375" i="3"/>
  <c r="R378" i="3"/>
  <c r="T378" i="3"/>
  <c r="R381" i="3"/>
  <c r="T381" i="3"/>
  <c r="R384" i="3"/>
  <c r="T384" i="3"/>
  <c r="R387" i="3"/>
  <c r="T387" i="3"/>
  <c r="R390" i="3"/>
  <c r="T390" i="3"/>
  <c r="R393" i="3"/>
  <c r="T393" i="3"/>
  <c r="R396" i="3"/>
  <c r="T396" i="3"/>
  <c r="R399" i="3"/>
  <c r="T399" i="3"/>
  <c r="R402" i="3"/>
  <c r="T402" i="3"/>
  <c r="R405" i="3"/>
  <c r="T405" i="3"/>
  <c r="R408" i="3"/>
  <c r="T408" i="3"/>
  <c r="R411" i="3"/>
  <c r="T411" i="3"/>
  <c r="R414" i="3"/>
  <c r="T414" i="3"/>
  <c r="R417" i="3"/>
  <c r="T417" i="3"/>
  <c r="R420" i="3"/>
  <c r="T420" i="3"/>
  <c r="R423" i="3"/>
  <c r="T423" i="3"/>
  <c r="R426" i="3"/>
  <c r="T426" i="3"/>
  <c r="R429" i="3"/>
  <c r="T429" i="3"/>
  <c r="R432" i="3"/>
  <c r="T432" i="3"/>
  <c r="R435" i="3"/>
  <c r="T435" i="3"/>
  <c r="R438" i="3"/>
  <c r="T438" i="3"/>
  <c r="R441" i="3"/>
  <c r="T441" i="3"/>
  <c r="R444" i="3"/>
  <c r="T444" i="3"/>
  <c r="R447" i="3"/>
  <c r="T447" i="3"/>
  <c r="R450" i="3"/>
  <c r="T450" i="3"/>
  <c r="R453" i="3"/>
  <c r="T453" i="3"/>
  <c r="R456" i="3"/>
  <c r="T456" i="3"/>
  <c r="R459" i="3"/>
  <c r="T459" i="3"/>
  <c r="R462" i="3"/>
  <c r="T462" i="3"/>
  <c r="R465" i="3"/>
  <c r="T465" i="3"/>
  <c r="R468" i="3"/>
  <c r="T468" i="3"/>
  <c r="R471" i="3"/>
  <c r="T471" i="3"/>
  <c r="R474" i="3"/>
  <c r="T474" i="3"/>
  <c r="R477" i="3"/>
  <c r="T477" i="3"/>
  <c r="R480" i="3"/>
  <c r="T480" i="3"/>
  <c r="R483" i="3"/>
  <c r="T483" i="3"/>
  <c r="R486" i="3"/>
  <c r="T486" i="3"/>
  <c r="R489" i="3"/>
  <c r="T489" i="3"/>
  <c r="R492" i="3"/>
  <c r="T492" i="3"/>
  <c r="R495" i="3"/>
  <c r="T495" i="3"/>
  <c r="R498" i="3"/>
  <c r="T498" i="3"/>
  <c r="R501" i="3"/>
  <c r="T501" i="3"/>
  <c r="R504" i="3"/>
  <c r="T504" i="3"/>
  <c r="R507" i="3"/>
  <c r="T507" i="3"/>
  <c r="R510" i="3"/>
  <c r="T510" i="3"/>
  <c r="R513" i="3"/>
  <c r="T513" i="3"/>
  <c r="R516" i="3"/>
  <c r="T516" i="3"/>
  <c r="R519" i="3"/>
  <c r="T519" i="3"/>
  <c r="R522" i="3"/>
  <c r="T522" i="3"/>
  <c r="R525" i="3"/>
  <c r="T525" i="3"/>
  <c r="R528" i="3"/>
  <c r="T528" i="3"/>
  <c r="R531" i="3"/>
  <c r="T531" i="3"/>
  <c r="R534" i="3"/>
  <c r="T534" i="3"/>
  <c r="R537" i="3"/>
  <c r="T537" i="3"/>
  <c r="R540" i="3"/>
  <c r="T540" i="3"/>
  <c r="R543" i="3"/>
  <c r="T543" i="3"/>
  <c r="R546" i="3"/>
  <c r="T546" i="3"/>
  <c r="R549" i="3"/>
  <c r="T549" i="3"/>
  <c r="R552" i="3"/>
  <c r="T552" i="3"/>
  <c r="R555" i="3"/>
  <c r="T555" i="3"/>
  <c r="R558" i="3"/>
  <c r="T558" i="3"/>
  <c r="R561" i="3"/>
  <c r="T561" i="3"/>
  <c r="R564" i="3"/>
  <c r="T564" i="3"/>
  <c r="R567" i="3"/>
  <c r="T567" i="3"/>
  <c r="R570" i="3"/>
  <c r="T570" i="3"/>
  <c r="R573" i="3"/>
  <c r="T573" i="3"/>
  <c r="R576" i="3"/>
  <c r="T576" i="3"/>
  <c r="R579" i="3"/>
  <c r="T579" i="3"/>
  <c r="R582" i="3"/>
  <c r="T582" i="3"/>
  <c r="R585" i="3"/>
  <c r="T585" i="3"/>
  <c r="R588" i="3"/>
  <c r="T588" i="3"/>
  <c r="R591" i="3"/>
  <c r="T591" i="3"/>
  <c r="R594" i="3"/>
  <c r="T594" i="3"/>
  <c r="R597" i="3"/>
  <c r="T597" i="3"/>
  <c r="R600" i="3"/>
  <c r="T600" i="3"/>
  <c r="R603" i="3"/>
  <c r="T603" i="3"/>
  <c r="R606" i="3"/>
  <c r="T606" i="3"/>
  <c r="R609" i="3"/>
  <c r="T609" i="3"/>
  <c r="R612" i="3"/>
  <c r="T612" i="3"/>
  <c r="R615" i="3"/>
  <c r="T615" i="3"/>
  <c r="R618" i="3"/>
  <c r="T618" i="3"/>
  <c r="M17" i="12" l="1"/>
  <c r="L17" i="12"/>
  <c r="K17" i="12"/>
  <c r="J17" i="12"/>
  <c r="M24" i="12"/>
  <c r="L24" i="12"/>
  <c r="K24" i="12"/>
  <c r="J24" i="12"/>
  <c r="E24" i="12"/>
  <c r="D24" i="12"/>
  <c r="K21" i="12"/>
  <c r="L21" i="12"/>
  <c r="M21" i="12"/>
  <c r="D21" i="12"/>
  <c r="E21" i="12"/>
  <c r="F21" i="12"/>
  <c r="G21" i="12"/>
  <c r="H21" i="12"/>
  <c r="I21" i="12"/>
  <c r="J21" i="12"/>
  <c r="E17" i="12"/>
  <c r="D17" i="12"/>
  <c r="I17" i="12"/>
  <c r="H17" i="12"/>
  <c r="M14" i="12"/>
  <c r="L14" i="12"/>
  <c r="K14" i="12"/>
  <c r="D100" i="7" l="1"/>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3" i="7"/>
  <c r="D20" i="7"/>
  <c r="D17" i="7"/>
  <c r="D10" i="7"/>
  <c r="D9" i="7"/>
  <c r="D8" i="7"/>
  <c r="D7" i="7"/>
  <c r="D25" i="7"/>
  <c r="D24" i="7"/>
  <c r="D22" i="7"/>
  <c r="D21" i="7"/>
  <c r="D19" i="7"/>
  <c r="D18" i="7"/>
  <c r="D16" i="7"/>
  <c r="D15" i="7"/>
  <c r="D14" i="7"/>
  <c r="D13" i="7"/>
  <c r="D12" i="7"/>
  <c r="D11" i="7"/>
  <c r="D5" i="7"/>
  <c r="D6" i="7"/>
  <c r="D4" i="7"/>
  <c r="D3" i="7"/>
  <c r="D101" i="7" l="1"/>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 i="7"/>
  <c r="I24" i="12"/>
  <c r="H24" i="12"/>
  <c r="G24" i="12"/>
  <c r="F24" i="12"/>
  <c r="F2" i="7" l="1"/>
  <c r="G2" i="7"/>
  <c r="D7" i="12"/>
  <c r="J7" i="12"/>
  <c r="D9" i="12"/>
  <c r="J9" i="12"/>
  <c r="D11" i="12"/>
  <c r="J11" i="12"/>
  <c r="D14" i="12"/>
  <c r="E14" i="12"/>
  <c r="F14" i="12"/>
  <c r="G14" i="12"/>
  <c r="H14" i="12"/>
  <c r="I14" i="12"/>
  <c r="J14" i="12"/>
  <c r="F17" i="12"/>
  <c r="G17" i="12"/>
  <c r="R30" i="4" l="1"/>
  <c r="T30" i="4"/>
  <c r="R31" i="4"/>
  <c r="T31" i="4"/>
  <c r="R32" i="4"/>
  <c r="T32" i="4"/>
  <c r="R33" i="4"/>
  <c r="T33" i="4"/>
  <c r="R34" i="4"/>
  <c r="T34" i="4"/>
  <c r="R35" i="4"/>
  <c r="T35" i="4"/>
  <c r="R36" i="4"/>
  <c r="T36" i="4"/>
  <c r="R37" i="4"/>
  <c r="T37" i="4"/>
  <c r="R38" i="4"/>
  <c r="T38" i="4"/>
  <c r="R39" i="4"/>
  <c r="T39" i="4"/>
  <c r="R40" i="4"/>
  <c r="T40" i="4"/>
  <c r="R41" i="4"/>
  <c r="T41" i="4"/>
  <c r="R42" i="4"/>
  <c r="T42" i="4"/>
  <c r="R43" i="4"/>
  <c r="T43" i="4"/>
  <c r="R44" i="4"/>
  <c r="T44" i="4"/>
  <c r="R45" i="4"/>
  <c r="T45" i="4"/>
  <c r="R46" i="4"/>
  <c r="T46" i="4"/>
  <c r="R47" i="4"/>
  <c r="T47" i="4"/>
  <c r="R48" i="4"/>
  <c r="T48" i="4"/>
  <c r="R49" i="4"/>
  <c r="T49" i="4"/>
  <c r="R50" i="4"/>
  <c r="T50" i="4"/>
  <c r="R51" i="4"/>
  <c r="T51" i="4"/>
  <c r="R52" i="4"/>
  <c r="T52" i="4"/>
  <c r="R53" i="4"/>
  <c r="T53" i="4"/>
  <c r="R54" i="4"/>
  <c r="T54" i="4"/>
  <c r="R55" i="4"/>
  <c r="T55" i="4"/>
  <c r="R56" i="4"/>
  <c r="T56" i="4"/>
  <c r="R57" i="4"/>
  <c r="T57" i="4"/>
  <c r="R58" i="4"/>
  <c r="T58" i="4"/>
  <c r="R59" i="4"/>
  <c r="T59" i="4"/>
  <c r="R60" i="4"/>
  <c r="T60" i="4"/>
  <c r="R61" i="4"/>
  <c r="T61" i="4"/>
  <c r="R62" i="4"/>
  <c r="T62" i="4"/>
  <c r="R63" i="4"/>
  <c r="T63" i="4"/>
  <c r="R64" i="4"/>
  <c r="T64" i="4"/>
  <c r="R65" i="4"/>
  <c r="T65" i="4"/>
  <c r="R66" i="4"/>
  <c r="T66" i="4"/>
  <c r="R67" i="4"/>
  <c r="T67" i="4"/>
  <c r="R68" i="4"/>
  <c r="T68" i="4"/>
  <c r="R69" i="4"/>
  <c r="T69" i="4"/>
  <c r="R70" i="4"/>
  <c r="T70" i="4"/>
  <c r="R71" i="4"/>
  <c r="T71" i="4"/>
  <c r="R72" i="4"/>
  <c r="T72" i="4"/>
  <c r="R73" i="4"/>
  <c r="T73" i="4"/>
  <c r="R74" i="4"/>
  <c r="T74" i="4"/>
  <c r="R75" i="4"/>
  <c r="T75" i="4"/>
  <c r="R76" i="4"/>
  <c r="T76" i="4"/>
  <c r="R77" i="4"/>
  <c r="T77" i="4"/>
  <c r="R78" i="4"/>
  <c r="T78" i="4"/>
  <c r="R79" i="4"/>
  <c r="T79" i="4"/>
  <c r="R80" i="4"/>
  <c r="T80" i="4"/>
  <c r="R81" i="4"/>
  <c r="T81" i="4"/>
  <c r="R82" i="4"/>
  <c r="T82" i="4"/>
  <c r="R83" i="4"/>
  <c r="T83" i="4"/>
  <c r="R84" i="4"/>
  <c r="T84" i="4"/>
  <c r="R85" i="4"/>
  <c r="T85" i="4"/>
  <c r="R86" i="4"/>
  <c r="T86" i="4"/>
  <c r="R87" i="4"/>
  <c r="T87" i="4"/>
  <c r="R88" i="4"/>
  <c r="T88" i="4"/>
  <c r="R89" i="4"/>
  <c r="T89" i="4"/>
  <c r="R90" i="4"/>
  <c r="T90" i="4"/>
  <c r="R91" i="4"/>
  <c r="T91" i="4"/>
  <c r="R92" i="4"/>
  <c r="T92" i="4"/>
  <c r="R93" i="4"/>
  <c r="T93" i="4"/>
  <c r="R94" i="4"/>
  <c r="T94" i="4"/>
  <c r="R95" i="4"/>
  <c r="T95" i="4"/>
  <c r="R96" i="4"/>
  <c r="T96" i="4"/>
  <c r="R97" i="4"/>
  <c r="T97" i="4"/>
  <c r="R98" i="4"/>
  <c r="T98" i="4"/>
  <c r="R99" i="4"/>
  <c r="T99" i="4"/>
  <c r="R100" i="4"/>
  <c r="T100" i="4"/>
  <c r="R101" i="4"/>
  <c r="T101" i="4"/>
  <c r="R102" i="4"/>
  <c r="T102" i="4"/>
  <c r="R103" i="4"/>
  <c r="T103" i="4"/>
  <c r="R104" i="4"/>
  <c r="T104" i="4"/>
  <c r="R105" i="4"/>
  <c r="T105" i="4"/>
  <c r="R106" i="4"/>
  <c r="T106" i="4"/>
  <c r="R107" i="4"/>
  <c r="T107" i="4"/>
  <c r="R108" i="4"/>
  <c r="T108" i="4"/>
  <c r="R109" i="4"/>
  <c r="T109" i="4"/>
  <c r="R110" i="4"/>
  <c r="T110" i="4"/>
  <c r="R111" i="4"/>
  <c r="T111" i="4"/>
  <c r="R112" i="4"/>
  <c r="T112" i="4"/>
  <c r="R113" i="4"/>
  <c r="T113" i="4"/>
  <c r="R114" i="4"/>
  <c r="T114" i="4"/>
  <c r="R115" i="4"/>
  <c r="T115" i="4"/>
  <c r="R116" i="4"/>
  <c r="T116" i="4"/>
  <c r="R117" i="4"/>
  <c r="T117" i="4"/>
  <c r="R118" i="4"/>
  <c r="T118" i="4"/>
  <c r="R119" i="4"/>
  <c r="T119" i="4"/>
  <c r="R120" i="4"/>
  <c r="T120" i="4"/>
  <c r="R121" i="4"/>
  <c r="T121" i="4"/>
  <c r="R122" i="4"/>
  <c r="T122" i="4"/>
  <c r="R123" i="4"/>
  <c r="T123" i="4"/>
  <c r="R124" i="4"/>
  <c r="T124" i="4"/>
  <c r="R125" i="4"/>
  <c r="T125" i="4"/>
  <c r="R126" i="4"/>
  <c r="T126" i="4"/>
  <c r="R127" i="4"/>
  <c r="T127" i="4"/>
  <c r="R128" i="4"/>
  <c r="T128" i="4"/>
  <c r="R129" i="4"/>
  <c r="T129" i="4"/>
  <c r="R130" i="4"/>
  <c r="T130" i="4"/>
  <c r="R131" i="4"/>
  <c r="T131" i="4"/>
  <c r="R132" i="4"/>
  <c r="T132" i="4"/>
  <c r="R133" i="4"/>
  <c r="T133" i="4"/>
  <c r="R134" i="4"/>
  <c r="T134" i="4"/>
  <c r="R135" i="4"/>
  <c r="T135" i="4"/>
  <c r="R136" i="4"/>
  <c r="T136" i="4"/>
  <c r="R137" i="4"/>
  <c r="T137" i="4"/>
  <c r="R138" i="4"/>
  <c r="T138" i="4"/>
  <c r="R139" i="4"/>
  <c r="T139" i="4"/>
  <c r="R140" i="4"/>
  <c r="T140" i="4"/>
  <c r="R141" i="4"/>
  <c r="T141" i="4"/>
  <c r="R142" i="4"/>
  <c r="T142" i="4"/>
  <c r="R143" i="4"/>
  <c r="T143" i="4"/>
  <c r="R144" i="4"/>
  <c r="T144" i="4"/>
  <c r="R145" i="4"/>
  <c r="T145" i="4"/>
  <c r="R146" i="4"/>
  <c r="T146" i="4"/>
  <c r="R147" i="4"/>
  <c r="T147" i="4"/>
  <c r="R148" i="4"/>
  <c r="T148" i="4"/>
  <c r="R149" i="4"/>
  <c r="T149" i="4"/>
  <c r="R150" i="4"/>
  <c r="T150" i="4"/>
  <c r="R151" i="4"/>
  <c r="T151" i="4"/>
  <c r="R152" i="4"/>
  <c r="T152" i="4"/>
  <c r="R153" i="4"/>
  <c r="T153" i="4"/>
  <c r="R154" i="4"/>
  <c r="T154" i="4"/>
  <c r="R155" i="4"/>
  <c r="T155" i="4"/>
  <c r="R156" i="4"/>
  <c r="T156" i="4"/>
  <c r="R157" i="4"/>
  <c r="T157" i="4"/>
  <c r="R158" i="4"/>
  <c r="T158" i="4"/>
  <c r="R159" i="4"/>
  <c r="T159" i="4"/>
  <c r="R160" i="4"/>
  <c r="T160" i="4"/>
  <c r="R161" i="4"/>
  <c r="T161" i="4"/>
  <c r="R162" i="4"/>
  <c r="T162" i="4"/>
  <c r="R163" i="4"/>
  <c r="T163" i="4"/>
  <c r="R164" i="4"/>
  <c r="T164" i="4"/>
  <c r="R165" i="4"/>
  <c r="T165" i="4"/>
  <c r="R166" i="4"/>
  <c r="T166" i="4"/>
  <c r="R167" i="4"/>
  <c r="T167" i="4"/>
  <c r="R168" i="4"/>
  <c r="T168" i="4"/>
  <c r="R169" i="4"/>
  <c r="T169" i="4"/>
  <c r="R170" i="4"/>
  <c r="T170" i="4"/>
  <c r="R171" i="4"/>
  <c r="T171" i="4"/>
  <c r="R172" i="4"/>
  <c r="T172" i="4"/>
  <c r="R173" i="4"/>
  <c r="T173" i="4"/>
  <c r="R174" i="4"/>
  <c r="T174" i="4"/>
  <c r="R175" i="4"/>
  <c r="T175" i="4"/>
  <c r="R176" i="4"/>
  <c r="T176" i="4"/>
  <c r="R177" i="4"/>
  <c r="T177" i="4"/>
  <c r="R178" i="4"/>
  <c r="T178" i="4"/>
  <c r="R179" i="4"/>
  <c r="T179" i="4"/>
  <c r="R180" i="4"/>
  <c r="T180" i="4"/>
  <c r="R181" i="4"/>
  <c r="T181" i="4"/>
  <c r="R182" i="4"/>
  <c r="T182" i="4"/>
  <c r="R183" i="4"/>
  <c r="T183" i="4"/>
  <c r="R184" i="4"/>
  <c r="T184" i="4"/>
  <c r="R185" i="4"/>
  <c r="T185" i="4"/>
  <c r="R186" i="4"/>
  <c r="T186" i="4"/>
  <c r="R187" i="4"/>
  <c r="T187" i="4"/>
  <c r="R188" i="4"/>
  <c r="T188" i="4"/>
  <c r="R189" i="4"/>
  <c r="T189" i="4"/>
  <c r="R190" i="4"/>
  <c r="T190" i="4"/>
  <c r="R191" i="4"/>
  <c r="T191" i="4"/>
  <c r="R192" i="4"/>
  <c r="T192" i="4"/>
  <c r="R193" i="4"/>
  <c r="T193" i="4"/>
  <c r="R194" i="4"/>
  <c r="T194" i="4"/>
  <c r="R195" i="4"/>
  <c r="T195" i="4"/>
  <c r="R196" i="4"/>
  <c r="T196" i="4"/>
  <c r="R197" i="4"/>
  <c r="T197" i="4"/>
  <c r="R198" i="4"/>
  <c r="T198" i="4"/>
  <c r="R199" i="4"/>
  <c r="T199" i="4"/>
  <c r="R200" i="4"/>
  <c r="T200" i="4"/>
  <c r="R201" i="4"/>
  <c r="T201" i="4"/>
  <c r="R202" i="4"/>
  <c r="T202" i="4"/>
  <c r="R203" i="4"/>
  <c r="T203" i="4"/>
  <c r="R204" i="4"/>
  <c r="T204" i="4"/>
  <c r="R205" i="4"/>
  <c r="T205" i="4"/>
  <c r="R206" i="4"/>
  <c r="T206" i="4"/>
  <c r="R207" i="4"/>
  <c r="T207" i="4"/>
  <c r="R208" i="4"/>
  <c r="T208" i="4"/>
  <c r="R209" i="4"/>
  <c r="T209" i="4"/>
  <c r="R210" i="4"/>
  <c r="T210" i="4"/>
  <c r="R211" i="4"/>
  <c r="T211" i="4"/>
  <c r="R212" i="4"/>
  <c r="T212" i="4"/>
  <c r="R213" i="4"/>
  <c r="T213" i="4"/>
  <c r="R214" i="4"/>
  <c r="T214" i="4"/>
  <c r="R215" i="4"/>
  <c r="T215" i="4"/>
  <c r="R216" i="4"/>
  <c r="T216" i="4"/>
  <c r="R217" i="4"/>
  <c r="T217" i="4"/>
  <c r="R218" i="4"/>
  <c r="T218" i="4"/>
  <c r="R219" i="4"/>
  <c r="T219" i="4"/>
  <c r="R220" i="4"/>
  <c r="T220" i="4"/>
  <c r="R221" i="4"/>
  <c r="T221" i="4"/>
  <c r="R222" i="4"/>
  <c r="T222" i="4"/>
  <c r="R223" i="4"/>
  <c r="T223" i="4"/>
  <c r="R224" i="4"/>
  <c r="T224" i="4"/>
  <c r="R225" i="4"/>
  <c r="T225" i="4"/>
  <c r="R226" i="4"/>
  <c r="T226" i="4"/>
  <c r="R227" i="4"/>
  <c r="T227" i="4"/>
  <c r="R228" i="4"/>
  <c r="T228" i="4"/>
  <c r="R229" i="4"/>
  <c r="T229" i="4"/>
  <c r="R230" i="4"/>
  <c r="T230" i="4"/>
  <c r="R231" i="4"/>
  <c r="T231" i="4"/>
  <c r="R232" i="4"/>
  <c r="T232" i="4"/>
  <c r="R233" i="4"/>
  <c r="T233" i="4"/>
  <c r="R234" i="4"/>
  <c r="T234" i="4"/>
  <c r="R235" i="4"/>
  <c r="T235" i="4"/>
  <c r="R236" i="4"/>
  <c r="T236" i="4"/>
  <c r="R237" i="4"/>
  <c r="T237" i="4"/>
  <c r="R238" i="4"/>
  <c r="T238" i="4"/>
  <c r="R239" i="4"/>
  <c r="T239" i="4"/>
  <c r="R240" i="4"/>
  <c r="T240" i="4"/>
  <c r="R241" i="4"/>
  <c r="T241" i="4"/>
  <c r="R242" i="4"/>
  <c r="T242" i="4"/>
  <c r="R243" i="4"/>
  <c r="T243" i="4"/>
  <c r="R244" i="4"/>
  <c r="T244" i="4"/>
  <c r="R245" i="4"/>
  <c r="T245" i="4"/>
  <c r="R246" i="4"/>
  <c r="T246" i="4"/>
  <c r="R247" i="4"/>
  <c r="T247" i="4"/>
  <c r="R248" i="4"/>
  <c r="T248" i="4"/>
  <c r="R249" i="4"/>
  <c r="T249" i="4"/>
  <c r="R250" i="4"/>
  <c r="T250" i="4"/>
  <c r="R251" i="4"/>
  <c r="T251" i="4"/>
  <c r="R252" i="4"/>
  <c r="T252" i="4"/>
  <c r="R253" i="4"/>
  <c r="T253" i="4"/>
  <c r="R254" i="4"/>
  <c r="T254" i="4"/>
  <c r="R255" i="4"/>
  <c r="T255" i="4"/>
  <c r="R256" i="4"/>
  <c r="T256" i="4"/>
  <c r="R257" i="4"/>
  <c r="T257" i="4"/>
  <c r="R258" i="4"/>
  <c r="T258" i="4"/>
  <c r="R259" i="4"/>
  <c r="T259" i="4"/>
  <c r="R260" i="4"/>
  <c r="T260" i="4"/>
  <c r="R261" i="4"/>
  <c r="T261" i="4"/>
  <c r="R262" i="4"/>
  <c r="T262" i="4"/>
  <c r="R263" i="4"/>
  <c r="T263" i="4"/>
  <c r="R264" i="4"/>
  <c r="T264" i="4"/>
  <c r="R265" i="4"/>
  <c r="T265" i="4"/>
  <c r="R266" i="4"/>
  <c r="T266" i="4"/>
  <c r="R267" i="4"/>
  <c r="T267" i="4"/>
  <c r="R268" i="4"/>
  <c r="T268" i="4"/>
  <c r="R269" i="4"/>
  <c r="T269" i="4"/>
  <c r="R270" i="4"/>
  <c r="T270" i="4"/>
  <c r="R271" i="4"/>
  <c r="T271" i="4"/>
  <c r="R272" i="4"/>
  <c r="T272" i="4"/>
  <c r="R273" i="4"/>
  <c r="T273" i="4"/>
  <c r="R274" i="4"/>
  <c r="T274" i="4"/>
  <c r="R275" i="4"/>
  <c r="T275" i="4"/>
  <c r="R276" i="4"/>
  <c r="T276" i="4"/>
  <c r="R277" i="4"/>
  <c r="T277" i="4"/>
  <c r="R278" i="4"/>
  <c r="T278" i="4"/>
  <c r="R279" i="4"/>
  <c r="T279" i="4"/>
  <c r="R280" i="4"/>
  <c r="T280" i="4"/>
  <c r="R281" i="4"/>
  <c r="T281" i="4"/>
  <c r="R282" i="4"/>
  <c r="T282" i="4"/>
  <c r="R283" i="4"/>
  <c r="T283" i="4"/>
  <c r="R284" i="4"/>
  <c r="T284" i="4"/>
  <c r="R285" i="4"/>
  <c r="T285" i="4"/>
  <c r="R286" i="4"/>
  <c r="T286" i="4"/>
  <c r="R287" i="4"/>
  <c r="T287" i="4"/>
  <c r="R288" i="4"/>
  <c r="T288" i="4"/>
  <c r="R289" i="4"/>
  <c r="T289" i="4"/>
  <c r="R290" i="4"/>
  <c r="T290" i="4"/>
  <c r="R291" i="4"/>
  <c r="T291" i="4"/>
  <c r="R292" i="4"/>
  <c r="T292" i="4"/>
  <c r="R293" i="4"/>
  <c r="T293" i="4"/>
  <c r="R294" i="4"/>
  <c r="T294" i="4"/>
  <c r="R295" i="4"/>
  <c r="T295" i="4"/>
  <c r="R296" i="4"/>
  <c r="T296" i="4"/>
  <c r="R297" i="4"/>
  <c r="T297" i="4"/>
  <c r="R298" i="4"/>
  <c r="T298" i="4"/>
  <c r="R299" i="4"/>
  <c r="T299" i="4"/>
  <c r="R300" i="4"/>
  <c r="T300" i="4"/>
  <c r="R301" i="4"/>
  <c r="T301" i="4"/>
  <c r="R302" i="4"/>
  <c r="T302" i="4"/>
  <c r="R303" i="4"/>
  <c r="T303" i="4"/>
  <c r="R304" i="4"/>
  <c r="T304" i="4"/>
  <c r="R305" i="4"/>
  <c r="T305" i="4"/>
  <c r="R306" i="4"/>
  <c r="T306" i="4"/>
  <c r="R307" i="4"/>
  <c r="T307" i="4"/>
  <c r="R308" i="4"/>
  <c r="T308" i="4"/>
  <c r="R309" i="4"/>
  <c r="T309" i="4"/>
  <c r="R310" i="4"/>
  <c r="T310" i="4"/>
  <c r="R311" i="4"/>
  <c r="T311" i="4"/>
  <c r="R312" i="4"/>
  <c r="T312" i="4"/>
  <c r="R313" i="4"/>
  <c r="T313" i="4"/>
  <c r="R314" i="4"/>
  <c r="T314" i="4"/>
  <c r="R315" i="4"/>
  <c r="T315" i="4"/>
  <c r="R316" i="4"/>
  <c r="T316" i="4"/>
  <c r="R317" i="4"/>
  <c r="T317" i="4"/>
  <c r="R318" i="4"/>
  <c r="T318" i="4"/>
  <c r="R319" i="4"/>
  <c r="T319" i="4"/>
  <c r="R320" i="4"/>
  <c r="T320" i="4"/>
  <c r="R321" i="4"/>
  <c r="T321" i="4"/>
  <c r="R322" i="4"/>
  <c r="T322" i="4"/>
  <c r="R323" i="4"/>
  <c r="T323" i="4"/>
  <c r="R324" i="4"/>
  <c r="T324" i="4"/>
  <c r="R325" i="4"/>
  <c r="T325" i="4"/>
  <c r="R326" i="4"/>
  <c r="T326" i="4"/>
  <c r="R327" i="4"/>
  <c r="T327" i="4"/>
  <c r="R328" i="4"/>
  <c r="T328" i="4"/>
  <c r="R329" i="4"/>
  <c r="T329" i="4"/>
  <c r="R330" i="4"/>
  <c r="T330" i="4"/>
  <c r="R331" i="4"/>
  <c r="T331" i="4"/>
  <c r="R332" i="4"/>
  <c r="T332" i="4"/>
  <c r="R333" i="4"/>
  <c r="T333" i="4"/>
  <c r="R334" i="4"/>
  <c r="T334" i="4"/>
  <c r="R335" i="4"/>
  <c r="T335" i="4"/>
  <c r="R336" i="4"/>
  <c r="T336" i="4"/>
  <c r="R337" i="4"/>
  <c r="T337" i="4"/>
  <c r="R338" i="4"/>
  <c r="T338" i="4"/>
  <c r="R339" i="4"/>
  <c r="T339" i="4"/>
  <c r="R340" i="4"/>
  <c r="T340" i="4"/>
  <c r="R341" i="4"/>
  <c r="T341" i="4"/>
  <c r="R342" i="4"/>
  <c r="T342" i="4"/>
  <c r="R343" i="4"/>
  <c r="T343" i="4"/>
  <c r="R344" i="4"/>
  <c r="T344" i="4"/>
  <c r="R345" i="4"/>
  <c r="T345" i="4"/>
  <c r="R346" i="4"/>
  <c r="T346" i="4"/>
  <c r="R347" i="4"/>
  <c r="T347" i="4"/>
  <c r="R348" i="4"/>
  <c r="T348" i="4"/>
  <c r="R349" i="4"/>
  <c r="T349" i="4"/>
  <c r="R350" i="4"/>
  <c r="T350" i="4"/>
  <c r="R351" i="4"/>
  <c r="T351" i="4"/>
  <c r="R352" i="4"/>
  <c r="T352" i="4"/>
  <c r="R353" i="4"/>
  <c r="T353" i="4"/>
  <c r="R354" i="4"/>
  <c r="T354" i="4"/>
  <c r="R355" i="4"/>
  <c r="T355" i="4"/>
  <c r="R356" i="4"/>
  <c r="T356" i="4"/>
  <c r="R357" i="4"/>
  <c r="T357" i="4"/>
  <c r="R358" i="4"/>
  <c r="T358" i="4"/>
  <c r="R359" i="4"/>
  <c r="T359" i="4"/>
  <c r="R360" i="4"/>
  <c r="T360" i="4"/>
  <c r="R361" i="4"/>
  <c r="T361" i="4"/>
  <c r="R362" i="4"/>
  <c r="T362" i="4"/>
  <c r="R363" i="4"/>
  <c r="T363" i="4"/>
  <c r="R364" i="4"/>
  <c r="T364" i="4"/>
  <c r="R365" i="4"/>
  <c r="T365" i="4"/>
  <c r="R366" i="4"/>
  <c r="T366" i="4"/>
  <c r="R367" i="4"/>
  <c r="T367" i="4"/>
  <c r="R368" i="4"/>
  <c r="T368" i="4"/>
  <c r="R369" i="4"/>
  <c r="T369" i="4"/>
  <c r="R370" i="4"/>
  <c r="T370" i="4"/>
  <c r="R371" i="4"/>
  <c r="T371" i="4"/>
  <c r="R372" i="4"/>
  <c r="T372" i="4"/>
  <c r="R373" i="4"/>
  <c r="T373" i="4"/>
  <c r="R374" i="4"/>
  <c r="T374" i="4"/>
  <c r="R375" i="4"/>
  <c r="T375" i="4"/>
  <c r="R376" i="4"/>
  <c r="T376" i="4"/>
  <c r="R377" i="4"/>
  <c r="T377" i="4"/>
  <c r="R378" i="4"/>
  <c r="T378" i="4"/>
  <c r="R379" i="4"/>
  <c r="T379" i="4"/>
  <c r="R380" i="4"/>
  <c r="T380" i="4"/>
  <c r="R381" i="4"/>
  <c r="T381" i="4"/>
  <c r="R382" i="4"/>
  <c r="T382" i="4"/>
  <c r="R383" i="4"/>
  <c r="T383" i="4"/>
  <c r="R384" i="4"/>
  <c r="T384" i="4"/>
  <c r="R385" i="4"/>
  <c r="T385" i="4"/>
  <c r="R386" i="4"/>
  <c r="T386" i="4"/>
  <c r="R387" i="4"/>
  <c r="T387" i="4"/>
  <c r="R388" i="4"/>
  <c r="T388" i="4"/>
  <c r="R389" i="4"/>
  <c r="T389" i="4"/>
  <c r="R390" i="4"/>
  <c r="T390" i="4"/>
  <c r="R391" i="4"/>
  <c r="T391" i="4"/>
  <c r="R392" i="4"/>
  <c r="T392" i="4"/>
  <c r="R393" i="4"/>
  <c r="T393" i="4"/>
  <c r="R394" i="4"/>
  <c r="T394" i="4"/>
  <c r="R395" i="4"/>
  <c r="T395" i="4"/>
  <c r="R396" i="4"/>
  <c r="T396" i="4"/>
  <c r="R397" i="4"/>
  <c r="T397" i="4"/>
  <c r="R398" i="4"/>
  <c r="T398" i="4"/>
  <c r="R399" i="4"/>
  <c r="T399" i="4"/>
  <c r="R400" i="4"/>
  <c r="T400" i="4"/>
  <c r="R401" i="4"/>
  <c r="T401" i="4"/>
  <c r="R402" i="4"/>
  <c r="T402" i="4"/>
  <c r="R403" i="4"/>
  <c r="T403" i="4"/>
  <c r="R404" i="4"/>
  <c r="T404" i="4"/>
  <c r="R405" i="4"/>
  <c r="T405" i="4"/>
  <c r="R406" i="4"/>
  <c r="T406" i="4"/>
  <c r="R407" i="4"/>
  <c r="T407" i="4"/>
  <c r="R408" i="4"/>
  <c r="T408" i="4"/>
  <c r="R409" i="4"/>
  <c r="T409" i="4"/>
  <c r="R410" i="4"/>
  <c r="T410" i="4"/>
  <c r="R411" i="4"/>
  <c r="T411" i="4"/>
  <c r="R412" i="4"/>
  <c r="T412" i="4"/>
  <c r="R413" i="4"/>
  <c r="T413" i="4"/>
  <c r="R414" i="4"/>
  <c r="T414" i="4"/>
  <c r="R415" i="4"/>
  <c r="T415" i="4"/>
  <c r="R416" i="4"/>
  <c r="T416" i="4"/>
  <c r="R417" i="4"/>
  <c r="T417" i="4"/>
  <c r="R418" i="4"/>
  <c r="T418" i="4"/>
  <c r="R419" i="4"/>
  <c r="T419" i="4"/>
  <c r="R420" i="4"/>
  <c r="T420" i="4"/>
  <c r="R421" i="4"/>
  <c r="T421" i="4"/>
  <c r="R422" i="4"/>
  <c r="T422" i="4"/>
  <c r="R423" i="4"/>
  <c r="T423" i="4"/>
  <c r="R424" i="4"/>
  <c r="T424" i="4"/>
  <c r="R425" i="4"/>
  <c r="T425" i="4"/>
  <c r="R426" i="4"/>
  <c r="T426" i="4"/>
  <c r="R427" i="4"/>
  <c r="T427" i="4"/>
  <c r="R428" i="4"/>
  <c r="T428" i="4"/>
  <c r="R429" i="4"/>
  <c r="T429" i="4"/>
  <c r="R430" i="4"/>
  <c r="T430" i="4"/>
  <c r="R431" i="4"/>
  <c r="T431" i="4"/>
  <c r="R432" i="4"/>
  <c r="T432" i="4"/>
  <c r="R433" i="4"/>
  <c r="T433" i="4"/>
  <c r="R434" i="4"/>
  <c r="T434" i="4"/>
  <c r="R435" i="4"/>
  <c r="T435" i="4"/>
  <c r="R436" i="4"/>
  <c r="T436" i="4"/>
  <c r="R437" i="4"/>
  <c r="T437" i="4"/>
  <c r="R438" i="4"/>
  <c r="T438" i="4"/>
  <c r="R439" i="4"/>
  <c r="T439" i="4"/>
  <c r="R440" i="4"/>
  <c r="T440" i="4"/>
  <c r="R441" i="4"/>
  <c r="T441" i="4"/>
  <c r="R442" i="4"/>
  <c r="T442" i="4"/>
  <c r="R443" i="4"/>
  <c r="T443" i="4"/>
  <c r="R444" i="4"/>
  <c r="T444" i="4"/>
  <c r="R445" i="4"/>
  <c r="T445" i="4"/>
  <c r="R446" i="4"/>
  <c r="T446" i="4"/>
  <c r="R447" i="4"/>
  <c r="T447" i="4"/>
  <c r="R448" i="4"/>
  <c r="T448" i="4"/>
  <c r="R449" i="4"/>
  <c r="T449" i="4"/>
  <c r="R450" i="4"/>
  <c r="T450" i="4"/>
  <c r="R451" i="4"/>
  <c r="T451" i="4"/>
  <c r="R452" i="4"/>
  <c r="T452" i="4"/>
  <c r="R453" i="4"/>
  <c r="T453" i="4"/>
  <c r="R454" i="4"/>
  <c r="T454" i="4"/>
  <c r="R455" i="4"/>
  <c r="T455" i="4"/>
  <c r="R456" i="4"/>
  <c r="T456" i="4"/>
  <c r="R457" i="4"/>
  <c r="T457" i="4"/>
  <c r="R458" i="4"/>
  <c r="T458" i="4"/>
  <c r="R459" i="4"/>
  <c r="T459" i="4"/>
  <c r="R460" i="4"/>
  <c r="T460" i="4"/>
  <c r="R461" i="4"/>
  <c r="T461" i="4"/>
  <c r="R462" i="4"/>
  <c r="T462" i="4"/>
  <c r="R463" i="4"/>
  <c r="T463" i="4"/>
  <c r="R464" i="4"/>
  <c r="T464" i="4"/>
  <c r="R465" i="4"/>
  <c r="T465" i="4"/>
  <c r="R466" i="4"/>
  <c r="T466" i="4"/>
  <c r="R467" i="4"/>
  <c r="T467" i="4"/>
  <c r="R468" i="4"/>
  <c r="T468" i="4"/>
  <c r="R469" i="4"/>
  <c r="T469" i="4"/>
  <c r="R470" i="4"/>
  <c r="T470" i="4"/>
  <c r="R471" i="4"/>
  <c r="T471" i="4"/>
  <c r="R472" i="4"/>
  <c r="T472" i="4"/>
  <c r="R473" i="4"/>
  <c r="T473" i="4"/>
  <c r="R474" i="4"/>
  <c r="T474" i="4"/>
  <c r="R475" i="4"/>
  <c r="T475" i="4"/>
  <c r="R476" i="4"/>
  <c r="T476" i="4"/>
  <c r="R477" i="4"/>
  <c r="T477" i="4"/>
  <c r="R478" i="4"/>
  <c r="T478" i="4"/>
  <c r="R479" i="4"/>
  <c r="T479" i="4"/>
  <c r="R480" i="4"/>
  <c r="T480" i="4"/>
  <c r="R481" i="4"/>
  <c r="T481" i="4"/>
  <c r="R482" i="4"/>
  <c r="T482" i="4"/>
  <c r="R483" i="4"/>
  <c r="T483" i="4"/>
  <c r="R484" i="4"/>
  <c r="T484" i="4"/>
  <c r="R485" i="4"/>
  <c r="T485" i="4"/>
  <c r="R486" i="4"/>
  <c r="T486" i="4"/>
  <c r="R487" i="4"/>
  <c r="T487" i="4"/>
  <c r="R488" i="4"/>
  <c r="T488" i="4"/>
  <c r="R489" i="4"/>
  <c r="T489" i="4"/>
  <c r="R490" i="4"/>
  <c r="T490" i="4"/>
  <c r="R491" i="4"/>
  <c r="T491" i="4"/>
  <c r="R492" i="4"/>
  <c r="T492" i="4"/>
  <c r="R493" i="4"/>
  <c r="T493" i="4"/>
  <c r="R494" i="4"/>
  <c r="T494" i="4"/>
  <c r="R495" i="4"/>
  <c r="T495" i="4"/>
  <c r="R496" i="4"/>
  <c r="T496" i="4"/>
  <c r="R497" i="4"/>
  <c r="T497" i="4"/>
  <c r="R498" i="4"/>
  <c r="T498" i="4"/>
  <c r="R499" i="4"/>
  <c r="T499" i="4"/>
  <c r="R500" i="4"/>
  <c r="T500" i="4"/>
  <c r="R501" i="4"/>
  <c r="T501" i="4"/>
  <c r="R502" i="4"/>
  <c r="T502" i="4"/>
  <c r="R503" i="4"/>
  <c r="T503" i="4"/>
  <c r="R504" i="4"/>
  <c r="T504" i="4"/>
  <c r="R505" i="4"/>
  <c r="T505" i="4"/>
  <c r="R506" i="4"/>
  <c r="T506" i="4"/>
  <c r="R507" i="4"/>
  <c r="T507" i="4"/>
  <c r="R508" i="4"/>
  <c r="T508" i="4"/>
  <c r="R509" i="4"/>
  <c r="T509" i="4"/>
  <c r="R510" i="4"/>
  <c r="T510" i="4"/>
  <c r="R511" i="4"/>
  <c r="T511" i="4"/>
  <c r="R512" i="4"/>
  <c r="T512" i="4"/>
  <c r="R513" i="4"/>
  <c r="T513" i="4"/>
  <c r="R514" i="4"/>
  <c r="T514" i="4"/>
  <c r="R515" i="4"/>
  <c r="T515" i="4"/>
  <c r="R516" i="4"/>
  <c r="T516" i="4"/>
  <c r="R517" i="4"/>
  <c r="T517" i="4"/>
  <c r="R518" i="4"/>
  <c r="T518" i="4"/>
  <c r="R519" i="4"/>
  <c r="T519" i="4"/>
  <c r="R520" i="4"/>
  <c r="T520" i="4"/>
  <c r="R521" i="4"/>
  <c r="T521" i="4"/>
  <c r="R522" i="4"/>
  <c r="T522" i="4"/>
  <c r="R523" i="4"/>
  <c r="T523" i="4"/>
  <c r="R524" i="4"/>
  <c r="T524" i="4"/>
  <c r="R525" i="4"/>
  <c r="T525" i="4"/>
  <c r="R526" i="4"/>
  <c r="T526" i="4"/>
  <c r="R527" i="4"/>
  <c r="T527" i="4"/>
  <c r="R528" i="4"/>
  <c r="T528" i="4"/>
  <c r="R529" i="4"/>
  <c r="T529" i="4"/>
  <c r="R530" i="4"/>
  <c r="T530" i="4"/>
  <c r="R531" i="4"/>
  <c r="T531" i="4"/>
  <c r="R532" i="4"/>
  <c r="T532" i="4"/>
  <c r="R533" i="4"/>
  <c r="T533" i="4"/>
  <c r="R534" i="4"/>
  <c r="T534" i="4"/>
  <c r="R535" i="4"/>
  <c r="T535" i="4"/>
  <c r="R536" i="4"/>
  <c r="T536" i="4"/>
  <c r="R537" i="4"/>
  <c r="T537" i="4"/>
  <c r="R538" i="4"/>
  <c r="T538" i="4"/>
  <c r="R539" i="4"/>
  <c r="T539" i="4"/>
  <c r="R540" i="4"/>
  <c r="T540" i="4"/>
  <c r="R541" i="4"/>
  <c r="T541" i="4"/>
  <c r="R542" i="4"/>
  <c r="T542" i="4"/>
  <c r="R543" i="4"/>
  <c r="T543" i="4"/>
  <c r="R544" i="4"/>
  <c r="T544" i="4"/>
  <c r="R545" i="4"/>
  <c r="T545" i="4"/>
  <c r="R546" i="4"/>
  <c r="T546" i="4"/>
  <c r="R547" i="4"/>
  <c r="T547" i="4"/>
  <c r="R548" i="4"/>
  <c r="T548" i="4"/>
  <c r="R549" i="4"/>
  <c r="T549" i="4"/>
  <c r="R550" i="4"/>
  <c r="T550" i="4"/>
  <c r="R551" i="4"/>
  <c r="T551" i="4"/>
  <c r="R552" i="4"/>
  <c r="T552" i="4"/>
  <c r="R553" i="4"/>
  <c r="T553" i="4"/>
  <c r="R554" i="4"/>
  <c r="T554" i="4"/>
  <c r="R555" i="4"/>
  <c r="T555" i="4"/>
  <c r="R556" i="4"/>
  <c r="T556" i="4"/>
  <c r="R557" i="4"/>
  <c r="T557" i="4"/>
  <c r="R558" i="4"/>
  <c r="T558" i="4"/>
  <c r="R559" i="4"/>
  <c r="T559" i="4"/>
  <c r="R560" i="4"/>
  <c r="T560" i="4"/>
  <c r="R561" i="4"/>
  <c r="T561" i="4"/>
  <c r="R562" i="4"/>
  <c r="T562" i="4"/>
  <c r="R563" i="4"/>
  <c r="T563" i="4"/>
  <c r="R564" i="4"/>
  <c r="T564" i="4"/>
  <c r="R565" i="4"/>
  <c r="T565" i="4"/>
  <c r="R566" i="4"/>
  <c r="T566" i="4"/>
  <c r="R567" i="4"/>
  <c r="T567" i="4"/>
  <c r="R568" i="4"/>
  <c r="T568" i="4"/>
  <c r="R569" i="4"/>
  <c r="T569" i="4"/>
  <c r="R570" i="4"/>
  <c r="T570" i="4"/>
  <c r="R571" i="4"/>
  <c r="T571" i="4"/>
  <c r="R572" i="4"/>
  <c r="T572" i="4"/>
  <c r="R573" i="4"/>
  <c r="T573" i="4"/>
  <c r="R574" i="4"/>
  <c r="T574" i="4"/>
  <c r="R575" i="4"/>
  <c r="T575" i="4"/>
  <c r="R576" i="4"/>
  <c r="T576" i="4"/>
  <c r="R577" i="4"/>
  <c r="T577" i="4"/>
  <c r="R578" i="4"/>
  <c r="T578" i="4"/>
  <c r="R579" i="4"/>
  <c r="T579" i="4"/>
  <c r="R580" i="4"/>
  <c r="T580" i="4"/>
  <c r="R581" i="4"/>
  <c r="T581" i="4"/>
  <c r="R582" i="4"/>
  <c r="T582" i="4"/>
  <c r="R583" i="4"/>
  <c r="T583" i="4"/>
  <c r="R584" i="4"/>
  <c r="T584" i="4"/>
  <c r="R585" i="4"/>
  <c r="T585" i="4"/>
  <c r="R586" i="4"/>
  <c r="T586" i="4"/>
  <c r="R587" i="4"/>
  <c r="T587" i="4"/>
  <c r="R588" i="4"/>
  <c r="T588" i="4"/>
  <c r="R589" i="4"/>
  <c r="T589" i="4"/>
  <c r="R590" i="4"/>
  <c r="T590" i="4"/>
  <c r="R591" i="4"/>
  <c r="T591" i="4"/>
  <c r="R592" i="4"/>
  <c r="T592" i="4"/>
  <c r="R593" i="4"/>
  <c r="T593" i="4"/>
  <c r="R594" i="4"/>
  <c r="T594" i="4"/>
  <c r="R595" i="4"/>
  <c r="T595" i="4"/>
  <c r="R596" i="4"/>
  <c r="T596" i="4"/>
  <c r="R597" i="4"/>
  <c r="T597" i="4"/>
  <c r="R598" i="4"/>
  <c r="T598" i="4"/>
  <c r="R599" i="4"/>
  <c r="T599" i="4"/>
  <c r="R600" i="4"/>
  <c r="T600" i="4"/>
  <c r="R601" i="4"/>
  <c r="T601" i="4"/>
  <c r="R602" i="4"/>
  <c r="T602" i="4"/>
  <c r="R603" i="4"/>
  <c r="T603" i="4"/>
  <c r="R604" i="4"/>
  <c r="T604" i="4"/>
  <c r="R605" i="4"/>
  <c r="T605" i="4"/>
  <c r="R606" i="4"/>
  <c r="T606" i="4"/>
  <c r="R607" i="4"/>
  <c r="T607" i="4"/>
  <c r="R608" i="4"/>
  <c r="T608" i="4"/>
  <c r="R609" i="4"/>
  <c r="T609" i="4"/>
  <c r="R610" i="4"/>
  <c r="T610" i="4"/>
  <c r="R611" i="4"/>
  <c r="T611" i="4"/>
  <c r="R612" i="4"/>
  <c r="T612" i="4"/>
  <c r="R613" i="4"/>
  <c r="T613" i="4"/>
  <c r="R614" i="4"/>
  <c r="T614" i="4"/>
  <c r="R615" i="4"/>
  <c r="T615" i="4"/>
  <c r="R616" i="4"/>
  <c r="T616" i="4"/>
  <c r="R617" i="4"/>
  <c r="T617" i="4"/>
  <c r="R618" i="4"/>
  <c r="T618" i="4"/>
  <c r="R619" i="4"/>
  <c r="T619" i="4"/>
  <c r="R620" i="4"/>
  <c r="T620" i="4"/>
  <c r="R24" i="4"/>
  <c r="T24" i="4"/>
  <c r="R25" i="4"/>
  <c r="T25" i="4"/>
  <c r="R26" i="4"/>
  <c r="T26" i="4"/>
  <c r="R27" i="4"/>
  <c r="T27" i="4"/>
  <c r="R28" i="4"/>
  <c r="T28" i="4"/>
  <c r="R29" i="4"/>
  <c r="T29" i="4"/>
  <c r="T21" i="4" l="1"/>
  <c r="AG21" i="4" s="1"/>
  <c r="T22" i="4"/>
  <c r="AG22" i="4" s="1"/>
  <c r="AG24" i="4"/>
  <c r="AG25" i="4"/>
  <c r="AG27" i="4"/>
  <c r="AG30" i="4"/>
  <c r="AG33" i="4"/>
  <c r="AG36" i="4"/>
  <c r="AG37" i="4"/>
  <c r="AG39" i="4"/>
  <c r="AG40" i="4"/>
  <c r="AG42" i="4"/>
  <c r="AG45" i="4"/>
  <c r="AG48" i="4"/>
  <c r="AG51" i="4"/>
  <c r="AG54" i="4"/>
  <c r="AG57" i="4"/>
  <c r="AG60" i="4"/>
  <c r="AG34" i="4"/>
  <c r="AG63" i="4"/>
  <c r="AG23" i="4"/>
  <c r="AG26" i="4"/>
  <c r="AG28" i="4"/>
  <c r="AG29" i="4"/>
  <c r="AG31" i="4"/>
  <c r="AG32" i="4"/>
  <c r="AG35" i="4"/>
  <c r="AG38" i="4"/>
  <c r="AG41" i="4"/>
  <c r="AG43" i="4"/>
  <c r="AG44" i="4"/>
  <c r="AG46" i="4"/>
  <c r="AG47" i="4"/>
  <c r="AG49" i="4"/>
  <c r="AG50" i="4"/>
  <c r="AG52" i="4"/>
  <c r="AG53" i="4"/>
  <c r="AG55" i="4"/>
  <c r="AG56" i="4"/>
  <c r="AG58" i="4"/>
  <c r="AG59" i="4"/>
  <c r="AG61" i="4"/>
  <c r="AG62"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G515" i="4"/>
  <c r="AG516" i="4"/>
  <c r="AG517" i="4"/>
  <c r="AG518" i="4"/>
  <c r="AG519" i="4"/>
  <c r="AG520" i="4"/>
  <c r="AG521" i="4"/>
  <c r="AG522" i="4"/>
  <c r="AG523" i="4"/>
  <c r="AG524" i="4"/>
  <c r="AG525" i="4"/>
  <c r="AG526" i="4"/>
  <c r="AG527" i="4"/>
  <c r="AG528" i="4"/>
  <c r="AG529" i="4"/>
  <c r="AG530" i="4"/>
  <c r="AG531" i="4"/>
  <c r="AG532" i="4"/>
  <c r="AG533" i="4"/>
  <c r="AG534" i="4"/>
  <c r="AG535" i="4"/>
  <c r="AG536" i="4"/>
  <c r="AG537" i="4"/>
  <c r="AG538" i="4"/>
  <c r="AG539" i="4"/>
  <c r="AG540" i="4"/>
  <c r="AG541" i="4"/>
  <c r="AG542" i="4"/>
  <c r="AG543" i="4"/>
  <c r="AG544" i="4"/>
  <c r="AG545" i="4"/>
  <c r="AG546" i="4"/>
  <c r="AG547" i="4"/>
  <c r="AG548" i="4"/>
  <c r="AG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I21" i="3"/>
  <c r="AI24" i="3"/>
  <c r="AI27" i="3"/>
  <c r="AI30" i="3"/>
  <c r="AI33" i="3"/>
  <c r="AI36" i="3"/>
  <c r="AI39" i="3"/>
  <c r="AI42" i="3"/>
  <c r="AI45" i="3"/>
  <c r="AI48" i="3"/>
  <c r="AI51" i="3"/>
  <c r="AI54" i="3"/>
  <c r="AI57" i="3"/>
  <c r="AI60" i="3"/>
  <c r="AI63" i="3"/>
  <c r="AI66" i="3"/>
  <c r="AI69" i="3"/>
  <c r="AI72" i="3"/>
  <c r="AI75" i="3"/>
  <c r="AI78" i="3"/>
  <c r="AI81" i="3"/>
  <c r="AI84" i="3"/>
  <c r="AI87" i="3"/>
  <c r="AI90" i="3"/>
  <c r="AI93" i="3"/>
  <c r="AI96" i="3"/>
  <c r="AI99" i="3"/>
  <c r="AI102" i="3"/>
  <c r="AI105" i="3"/>
  <c r="AI108" i="3"/>
  <c r="AI111" i="3"/>
  <c r="AI114" i="3"/>
  <c r="AI117" i="3"/>
  <c r="AI120" i="3"/>
  <c r="AI123" i="3"/>
  <c r="AI126" i="3"/>
  <c r="AI129" i="3"/>
  <c r="AI132" i="3"/>
  <c r="AI135" i="3"/>
  <c r="AI138" i="3"/>
  <c r="AI141" i="3"/>
  <c r="AI144" i="3"/>
  <c r="AI147" i="3"/>
  <c r="AI150" i="3"/>
  <c r="AI153" i="3"/>
  <c r="AI156" i="3"/>
  <c r="AI159" i="3"/>
  <c r="AI162" i="3"/>
  <c r="AI165" i="3"/>
  <c r="AI168" i="3"/>
  <c r="AI171" i="3"/>
  <c r="AI174" i="3"/>
  <c r="AI177" i="3"/>
  <c r="AI180" i="3"/>
  <c r="AI183" i="3"/>
  <c r="AI186" i="3"/>
  <c r="AI189" i="3"/>
  <c r="AI192" i="3"/>
  <c r="AI195" i="3"/>
  <c r="AI198" i="3"/>
  <c r="AI201" i="3"/>
  <c r="AI204" i="3"/>
  <c r="AI207" i="3"/>
  <c r="AI210" i="3"/>
  <c r="AI213" i="3"/>
  <c r="AI216" i="3"/>
  <c r="AI219" i="3"/>
  <c r="AI222" i="3"/>
  <c r="AI225" i="3"/>
  <c r="AI228" i="3"/>
  <c r="AI231" i="3"/>
  <c r="AI234" i="3"/>
  <c r="AI237" i="3"/>
  <c r="AI240" i="3"/>
  <c r="AI243" i="3"/>
  <c r="AI246" i="3"/>
  <c r="AI249" i="3"/>
  <c r="AI252" i="3"/>
  <c r="AI255" i="3"/>
  <c r="AI258" i="3"/>
  <c r="AI261" i="3"/>
  <c r="AI264" i="3"/>
  <c r="AI267" i="3"/>
  <c r="AI270" i="3"/>
  <c r="AI273" i="3"/>
  <c r="AI276" i="3"/>
  <c r="AI279" i="3"/>
  <c r="AI282" i="3"/>
  <c r="AI285" i="3"/>
  <c r="AI288" i="3"/>
  <c r="AI291" i="3"/>
  <c r="AI294" i="3"/>
  <c r="AI297" i="3"/>
  <c r="AI300" i="3"/>
  <c r="AI303" i="3"/>
  <c r="AI306" i="3"/>
  <c r="AI309" i="3"/>
  <c r="AI312" i="3"/>
  <c r="AI315" i="3"/>
  <c r="AI318" i="3"/>
  <c r="AI321" i="3"/>
  <c r="AI324" i="3"/>
  <c r="AI327" i="3"/>
  <c r="AI330" i="3"/>
  <c r="AI333" i="3"/>
  <c r="AI336" i="3"/>
  <c r="AI339" i="3"/>
  <c r="AI342" i="3"/>
  <c r="AI345" i="3"/>
  <c r="AI348" i="3"/>
  <c r="AI351" i="3"/>
  <c r="AI354" i="3"/>
  <c r="AI357" i="3"/>
  <c r="AI360" i="3"/>
  <c r="AI363" i="3"/>
  <c r="AI366" i="3"/>
  <c r="AI369" i="3"/>
  <c r="AI372" i="3"/>
  <c r="AI375" i="3"/>
  <c r="AI378" i="3"/>
  <c r="AI381" i="3"/>
  <c r="AI384" i="3"/>
  <c r="AI387" i="3"/>
  <c r="AI390" i="3"/>
  <c r="AI393" i="3"/>
  <c r="AI396" i="3"/>
  <c r="AI399" i="3"/>
  <c r="AI402" i="3"/>
  <c r="AI405" i="3"/>
  <c r="AI408" i="3"/>
  <c r="AI411" i="3"/>
  <c r="AI414" i="3"/>
  <c r="AI417" i="3"/>
  <c r="AI420" i="3"/>
  <c r="AI423" i="3"/>
  <c r="AI426" i="3"/>
  <c r="AI429" i="3"/>
  <c r="AI432" i="3"/>
  <c r="AI435" i="3"/>
  <c r="AI438" i="3"/>
  <c r="AI441" i="3"/>
  <c r="AI444" i="3"/>
  <c r="AI447" i="3"/>
  <c r="AI450" i="3"/>
  <c r="AI453" i="3"/>
  <c r="AI456" i="3"/>
  <c r="AI459" i="3"/>
  <c r="AI462" i="3"/>
  <c r="AI465" i="3"/>
  <c r="AI468" i="3"/>
  <c r="AI471" i="3"/>
  <c r="AI474" i="3"/>
  <c r="AI477" i="3"/>
  <c r="AI480" i="3"/>
  <c r="AI483" i="3"/>
  <c r="AI486" i="3"/>
  <c r="AI489" i="3"/>
  <c r="AI492" i="3"/>
  <c r="AI495" i="3"/>
  <c r="AI498" i="3"/>
  <c r="AI501" i="3"/>
  <c r="AI504" i="3"/>
  <c r="AI507" i="3"/>
  <c r="AI510" i="3"/>
  <c r="AI513" i="3"/>
  <c r="AI516" i="3"/>
  <c r="AI519" i="3"/>
  <c r="AI522" i="3"/>
  <c r="AI525" i="3"/>
  <c r="AI528" i="3"/>
  <c r="AI531" i="3"/>
  <c r="AI534" i="3"/>
  <c r="AI537" i="3"/>
  <c r="AI540" i="3"/>
  <c r="AI543" i="3"/>
  <c r="AI546" i="3"/>
  <c r="AI549" i="3"/>
  <c r="AI552" i="3"/>
  <c r="AI555" i="3"/>
  <c r="AI558" i="3"/>
  <c r="AI561" i="3"/>
  <c r="AI564" i="3"/>
  <c r="AI567" i="3"/>
  <c r="AI570" i="3"/>
  <c r="AI573" i="3"/>
  <c r="AI576" i="3"/>
  <c r="AI579" i="3"/>
  <c r="AI582" i="3"/>
  <c r="AI585" i="3"/>
  <c r="AI588" i="3"/>
  <c r="AI591" i="3"/>
  <c r="AI594" i="3"/>
  <c r="AI597" i="3"/>
  <c r="AI600" i="3"/>
  <c r="AI603" i="3"/>
  <c r="AI606" i="3"/>
  <c r="AI609" i="3"/>
  <c r="AI612" i="3"/>
  <c r="AI615" i="3"/>
  <c r="AI618" i="3"/>
  <c r="T21" i="3"/>
  <c r="AG21" i="3"/>
  <c r="AG22" i="3"/>
  <c r="AG24" i="3"/>
  <c r="AG25" i="3"/>
  <c r="AG27" i="3"/>
  <c r="AG30" i="3"/>
  <c r="AG33" i="3"/>
  <c r="AG36" i="3"/>
  <c r="AG39" i="3"/>
  <c r="AG42" i="3"/>
  <c r="AG45" i="3"/>
  <c r="AG48" i="3"/>
  <c r="AG51" i="3"/>
  <c r="AG54" i="3"/>
  <c r="AG23" i="3"/>
  <c r="AG26" i="3"/>
  <c r="AG28" i="3"/>
  <c r="AG29" i="3"/>
  <c r="AG31" i="3"/>
  <c r="AG32" i="3"/>
  <c r="AG34" i="3"/>
  <c r="AG35" i="3"/>
  <c r="AG37" i="3"/>
  <c r="AG38" i="3"/>
  <c r="AG40" i="3"/>
  <c r="AG41" i="3"/>
  <c r="AG43" i="3"/>
  <c r="AG44" i="3"/>
  <c r="AG46" i="3"/>
  <c r="AG47" i="3"/>
  <c r="AG49" i="3"/>
  <c r="AG50" i="3"/>
  <c r="AG52" i="3"/>
  <c r="AG53"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G413" i="3"/>
  <c r="AG414" i="3"/>
  <c r="AG415" i="3"/>
  <c r="AG416" i="3"/>
  <c r="AG417" i="3"/>
  <c r="AG418" i="3"/>
  <c r="AG419" i="3"/>
  <c r="AG420" i="3"/>
  <c r="AG421" i="3"/>
  <c r="AG422" i="3"/>
  <c r="AG423" i="3"/>
  <c r="AG424" i="3"/>
  <c r="AG425" i="3"/>
  <c r="AG426" i="3"/>
  <c r="AG427" i="3"/>
  <c r="AG428" i="3"/>
  <c r="AG429" i="3"/>
  <c r="AG430" i="3"/>
  <c r="AG431" i="3"/>
  <c r="AG432" i="3"/>
  <c r="AG433" i="3"/>
  <c r="AG434" i="3"/>
  <c r="AG435" i="3"/>
  <c r="AG436" i="3"/>
  <c r="AG437" i="3"/>
  <c r="AG438" i="3"/>
  <c r="AG439" i="3"/>
  <c r="AG440" i="3"/>
  <c r="AG441" i="3"/>
  <c r="AG442" i="3"/>
  <c r="AG443" i="3"/>
  <c r="AG444" i="3"/>
  <c r="AG445" i="3"/>
  <c r="AG446" i="3"/>
  <c r="AG447" i="3"/>
  <c r="AG448" i="3"/>
  <c r="AG449" i="3"/>
  <c r="AG450" i="3"/>
  <c r="AG451" i="3"/>
  <c r="AG452" i="3"/>
  <c r="AG453" i="3"/>
  <c r="AG454" i="3"/>
  <c r="AG455" i="3"/>
  <c r="AG456" i="3"/>
  <c r="AG457" i="3"/>
  <c r="AG458" i="3"/>
  <c r="AG459" i="3"/>
  <c r="AG460" i="3"/>
  <c r="AG461" i="3"/>
  <c r="AG462" i="3"/>
  <c r="AG463" i="3"/>
  <c r="AG464" i="3"/>
  <c r="AG465" i="3"/>
  <c r="AG466" i="3"/>
  <c r="AG467" i="3"/>
  <c r="AG468" i="3"/>
  <c r="AG469" i="3"/>
  <c r="AG470" i="3"/>
  <c r="AG471" i="3"/>
  <c r="AG472" i="3"/>
  <c r="AG473" i="3"/>
  <c r="AG474" i="3"/>
  <c r="AG475" i="3"/>
  <c r="AG476" i="3"/>
  <c r="AG477" i="3"/>
  <c r="AG478" i="3"/>
  <c r="AG479" i="3"/>
  <c r="AG480" i="3"/>
  <c r="AG481" i="3"/>
  <c r="AG482" i="3"/>
  <c r="AG483" i="3"/>
  <c r="AG484" i="3"/>
  <c r="AG485" i="3"/>
  <c r="AG486" i="3"/>
  <c r="AG487" i="3"/>
  <c r="AG488" i="3"/>
  <c r="AG489" i="3"/>
  <c r="AG490" i="3"/>
  <c r="AG491" i="3"/>
  <c r="AG492" i="3"/>
  <c r="AG493" i="3"/>
  <c r="AG494" i="3"/>
  <c r="AG495" i="3"/>
  <c r="AG496" i="3"/>
  <c r="AG497" i="3"/>
  <c r="AG498" i="3"/>
  <c r="AG499" i="3"/>
  <c r="AG500" i="3"/>
  <c r="AG501" i="3"/>
  <c r="AG502" i="3"/>
  <c r="AG503" i="3"/>
  <c r="AG504" i="3"/>
  <c r="AG505" i="3"/>
  <c r="AG506" i="3"/>
  <c r="AG507" i="3"/>
  <c r="AG508" i="3"/>
  <c r="AG509" i="3"/>
  <c r="AG510" i="3"/>
  <c r="AG511" i="3"/>
  <c r="AG512" i="3"/>
  <c r="AG513" i="3"/>
  <c r="AG514" i="3"/>
  <c r="AG515" i="3"/>
  <c r="AG516" i="3"/>
  <c r="AG517" i="3"/>
  <c r="AG518" i="3"/>
  <c r="AG519" i="3"/>
  <c r="AG520" i="3"/>
  <c r="AG521" i="3"/>
  <c r="AG522" i="3"/>
  <c r="AG523" i="3"/>
  <c r="AG524" i="3"/>
  <c r="AG525" i="3"/>
  <c r="AG526" i="3"/>
  <c r="AG527" i="3"/>
  <c r="AG528" i="3"/>
  <c r="AG529" i="3"/>
  <c r="AG530" i="3"/>
  <c r="AG531" i="3"/>
  <c r="AG532" i="3"/>
  <c r="AG533" i="3"/>
  <c r="AG534" i="3"/>
  <c r="AG535" i="3"/>
  <c r="AG536" i="3"/>
  <c r="AG537" i="3"/>
  <c r="AG538" i="3"/>
  <c r="AG539" i="3"/>
  <c r="AG540" i="3"/>
  <c r="AG541" i="3"/>
  <c r="AG542" i="3"/>
  <c r="AG543" i="3"/>
  <c r="AG544" i="3"/>
  <c r="AG545" i="3"/>
  <c r="AG546" i="3"/>
  <c r="AG547" i="3"/>
  <c r="AG548" i="3"/>
  <c r="AG549" i="3"/>
  <c r="AG550" i="3"/>
  <c r="AG551" i="3"/>
  <c r="AG552" i="3"/>
  <c r="AG553" i="3"/>
  <c r="AG554" i="3"/>
  <c r="AG555" i="3"/>
  <c r="AG556" i="3"/>
  <c r="AG557" i="3"/>
  <c r="AG558" i="3"/>
  <c r="AG559" i="3"/>
  <c r="AG560" i="3"/>
  <c r="AG561" i="3"/>
  <c r="AG562" i="3"/>
  <c r="AG563" i="3"/>
  <c r="AG564" i="3"/>
  <c r="AG565" i="3"/>
  <c r="AG566" i="3"/>
  <c r="AG567" i="3"/>
  <c r="AG568" i="3"/>
  <c r="AG569" i="3"/>
  <c r="AG570" i="3"/>
  <c r="AG571" i="3"/>
  <c r="AG572" i="3"/>
  <c r="AG573" i="3"/>
  <c r="AG574" i="3"/>
  <c r="AG575" i="3"/>
  <c r="AG576" i="3"/>
  <c r="AG577" i="3"/>
  <c r="AG578" i="3"/>
  <c r="AG579" i="3"/>
  <c r="AG580" i="3"/>
  <c r="AG581" i="3"/>
  <c r="AG582" i="3"/>
  <c r="AG583" i="3"/>
  <c r="AG584" i="3"/>
  <c r="AG585" i="3"/>
  <c r="AG586" i="3"/>
  <c r="AG587" i="3"/>
  <c r="AG588" i="3"/>
  <c r="AG589" i="3"/>
  <c r="AG590" i="3"/>
  <c r="AG591" i="3"/>
  <c r="AG592" i="3"/>
  <c r="AG593" i="3"/>
  <c r="AG594" i="3"/>
  <c r="AG595" i="3"/>
  <c r="AG596" i="3"/>
  <c r="AG597" i="3"/>
  <c r="AG598" i="3"/>
  <c r="AG599" i="3"/>
  <c r="AG600" i="3"/>
  <c r="AG601" i="3"/>
  <c r="AG602" i="3"/>
  <c r="AG603" i="3"/>
  <c r="AG604" i="3"/>
  <c r="AG605" i="3"/>
  <c r="AG606" i="3"/>
  <c r="AG607" i="3"/>
  <c r="AG608" i="3"/>
  <c r="AG609" i="3"/>
  <c r="AG610" i="3"/>
  <c r="AG611" i="3"/>
  <c r="AG612" i="3"/>
  <c r="AG613" i="3"/>
  <c r="AG614" i="3"/>
  <c r="AG615" i="3"/>
  <c r="AG616" i="3"/>
  <c r="AG617" i="3"/>
  <c r="AG618" i="3"/>
  <c r="AG619" i="3"/>
  <c r="AG620" i="3"/>
  <c r="AH21" i="3"/>
  <c r="AH24" i="3"/>
  <c r="AH27" i="3"/>
  <c r="AH30" i="3"/>
  <c r="AH33" i="3"/>
  <c r="AH36" i="3"/>
  <c r="AH39" i="3"/>
  <c r="AH42" i="3"/>
  <c r="AH45" i="3"/>
  <c r="AH48" i="3"/>
  <c r="AH51" i="3"/>
  <c r="AH54" i="3"/>
  <c r="AH57" i="3"/>
  <c r="AH60" i="3"/>
  <c r="AH63" i="3"/>
  <c r="AH66" i="3"/>
  <c r="AH69" i="3"/>
  <c r="AH72" i="3"/>
  <c r="AH75" i="3"/>
  <c r="AH78" i="3"/>
  <c r="AH81" i="3"/>
  <c r="AH84" i="3"/>
  <c r="AH87" i="3"/>
  <c r="AH90" i="3"/>
  <c r="AH93" i="3"/>
  <c r="AH96" i="3"/>
  <c r="AH99" i="3"/>
  <c r="AH102" i="3"/>
  <c r="AH105" i="3"/>
  <c r="AH108" i="3"/>
  <c r="AH111" i="3"/>
  <c r="AH114" i="3"/>
  <c r="AH117" i="3"/>
  <c r="AH120" i="3"/>
  <c r="AH123" i="3"/>
  <c r="AH126" i="3"/>
  <c r="AH129" i="3"/>
  <c r="AH132" i="3"/>
  <c r="AH135" i="3"/>
  <c r="AH138" i="3"/>
  <c r="AH141" i="3"/>
  <c r="AH144" i="3"/>
  <c r="AH147" i="3"/>
  <c r="AH150" i="3"/>
  <c r="AH153" i="3"/>
  <c r="AH156" i="3"/>
  <c r="AH159" i="3"/>
  <c r="AH162" i="3"/>
  <c r="AH165" i="3"/>
  <c r="AH168" i="3"/>
  <c r="AH171" i="3"/>
  <c r="AH174" i="3"/>
  <c r="AH177" i="3"/>
  <c r="AH180" i="3"/>
  <c r="AH183" i="3"/>
  <c r="AH186" i="3"/>
  <c r="AH189" i="3"/>
  <c r="AH192" i="3"/>
  <c r="AH195" i="3"/>
  <c r="AH198" i="3"/>
  <c r="AH201" i="3"/>
  <c r="AH204" i="3"/>
  <c r="AH207" i="3"/>
  <c r="AH210" i="3"/>
  <c r="AH213" i="3"/>
  <c r="AH216" i="3"/>
  <c r="AH219" i="3"/>
  <c r="AH222" i="3"/>
  <c r="AH225" i="3"/>
  <c r="AH228" i="3"/>
  <c r="AH231" i="3"/>
  <c r="AH234" i="3"/>
  <c r="AH237" i="3"/>
  <c r="AH240" i="3"/>
  <c r="AH243" i="3"/>
  <c r="AH246" i="3"/>
  <c r="AH249" i="3"/>
  <c r="AH252" i="3"/>
  <c r="AH255" i="3"/>
  <c r="AH258" i="3"/>
  <c r="AH261" i="3"/>
  <c r="AH264" i="3"/>
  <c r="AH267" i="3"/>
  <c r="AH270" i="3"/>
  <c r="AH273" i="3"/>
  <c r="AH276" i="3"/>
  <c r="AH279" i="3"/>
  <c r="AH282" i="3"/>
  <c r="AH285" i="3"/>
  <c r="AH288" i="3"/>
  <c r="AH291" i="3"/>
  <c r="AH294" i="3"/>
  <c r="AH297" i="3"/>
  <c r="AH300" i="3"/>
  <c r="AH303" i="3"/>
  <c r="AH306" i="3"/>
  <c r="AH309" i="3"/>
  <c r="AH312" i="3"/>
  <c r="AH315" i="3"/>
  <c r="AH318" i="3"/>
  <c r="AH321" i="3"/>
  <c r="AH324" i="3"/>
  <c r="AH327" i="3"/>
  <c r="AH330" i="3"/>
  <c r="AH333" i="3"/>
  <c r="AH336" i="3"/>
  <c r="AH339" i="3"/>
  <c r="AH342" i="3"/>
  <c r="AH345" i="3"/>
  <c r="AH348" i="3"/>
  <c r="AH351" i="3"/>
  <c r="AH354" i="3"/>
  <c r="AH357" i="3"/>
  <c r="AH360" i="3"/>
  <c r="AH363" i="3"/>
  <c r="AH366" i="3"/>
  <c r="AH369" i="3"/>
  <c r="AH372" i="3"/>
  <c r="AH375" i="3"/>
  <c r="AH378" i="3"/>
  <c r="AH381" i="3"/>
  <c r="AH384" i="3"/>
  <c r="AH387" i="3"/>
  <c r="AH390" i="3"/>
  <c r="AH393" i="3"/>
  <c r="AH396" i="3"/>
  <c r="AH399" i="3"/>
  <c r="AH402" i="3"/>
  <c r="AH405" i="3"/>
  <c r="AH408" i="3"/>
  <c r="AH411" i="3"/>
  <c r="AH414" i="3"/>
  <c r="AH417" i="3"/>
  <c r="AH420" i="3"/>
  <c r="AH423" i="3"/>
  <c r="AH426" i="3"/>
  <c r="AH429" i="3"/>
  <c r="AH432" i="3"/>
  <c r="AH435" i="3"/>
  <c r="AH438" i="3"/>
  <c r="AH441" i="3"/>
  <c r="AH444" i="3"/>
  <c r="AH447" i="3"/>
  <c r="AH450" i="3"/>
  <c r="AH453" i="3"/>
  <c r="AH456" i="3"/>
  <c r="AH459" i="3"/>
  <c r="AH462" i="3"/>
  <c r="AH465" i="3"/>
  <c r="AH468" i="3"/>
  <c r="AH471" i="3"/>
  <c r="AH474" i="3"/>
  <c r="AH477" i="3"/>
  <c r="AH480" i="3"/>
  <c r="AH483" i="3"/>
  <c r="AH486" i="3"/>
  <c r="AH489" i="3"/>
  <c r="AH492" i="3"/>
  <c r="AH495" i="3"/>
  <c r="AH498" i="3"/>
  <c r="AH501" i="3"/>
  <c r="AH504" i="3"/>
  <c r="AH507" i="3"/>
  <c r="AH510" i="3"/>
  <c r="AH513" i="3"/>
  <c r="AH516" i="3"/>
  <c r="AH519" i="3"/>
  <c r="AH522" i="3"/>
  <c r="AH525" i="3"/>
  <c r="AH528" i="3"/>
  <c r="AH531" i="3"/>
  <c r="AH534" i="3"/>
  <c r="AH537" i="3"/>
  <c r="AH540" i="3"/>
  <c r="AH543" i="3"/>
  <c r="AH546" i="3"/>
  <c r="AH549" i="3"/>
  <c r="AH552" i="3"/>
  <c r="AH555" i="3"/>
  <c r="AH558" i="3"/>
  <c r="AH561" i="3"/>
  <c r="AH564" i="3"/>
  <c r="AH567" i="3"/>
  <c r="AH570" i="3"/>
  <c r="AH573" i="3"/>
  <c r="AH576" i="3"/>
  <c r="AH579" i="3"/>
  <c r="AH582" i="3"/>
  <c r="AH585" i="3"/>
  <c r="AH588" i="3"/>
  <c r="AH591" i="3"/>
  <c r="AH594" i="3"/>
  <c r="AH597" i="3"/>
  <c r="AH600" i="3"/>
  <c r="AH603" i="3"/>
  <c r="AH606" i="3"/>
  <c r="AH609" i="3"/>
  <c r="AH612" i="3"/>
  <c r="AH615" i="3"/>
  <c r="AH618" i="3"/>
  <c r="B2" i="6"/>
  <c r="C2" i="6" s="1"/>
  <c r="I2" i="6" s="1"/>
  <c r="B12" i="6"/>
  <c r="C12" i="6" s="1"/>
  <c r="B3" i="6"/>
  <c r="C3" i="6" s="1"/>
  <c r="I3" i="6" s="1"/>
  <c r="B4" i="6"/>
  <c r="C4" i="6" s="1"/>
  <c r="I4" i="6" s="1"/>
  <c r="B5" i="6"/>
  <c r="C5" i="6" s="1"/>
  <c r="B6" i="6"/>
  <c r="C6" i="6" s="1"/>
  <c r="B7" i="6"/>
  <c r="C7" i="6" s="1"/>
  <c r="B8" i="6"/>
  <c r="C8" i="6" s="1"/>
  <c r="B9" i="6"/>
  <c r="C9" i="6" s="1"/>
  <c r="B10" i="6"/>
  <c r="C10" i="6" s="1"/>
  <c r="B11" i="6"/>
  <c r="C11" i="6" s="1"/>
  <c r="B13" i="6"/>
  <c r="C13" i="6" s="1"/>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B2" i="7"/>
  <c r="B3" i="7"/>
  <c r="B4" i="7"/>
  <c r="C4" i="7" s="1"/>
  <c r="G4" i="7" s="1"/>
  <c r="B5" i="7"/>
  <c r="B6" i="7"/>
  <c r="C6" i="7" s="1"/>
  <c r="G6" i="7" s="1"/>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A3" i="8"/>
  <c r="B3" i="8" s="1"/>
  <c r="T23" i="4"/>
  <c r="C5" i="7"/>
  <c r="G5" i="7" s="1"/>
  <c r="C7" i="7"/>
  <c r="G7" i="7" s="1"/>
  <c r="C8" i="7"/>
  <c r="G8" i="7" s="1"/>
  <c r="C10" i="7"/>
  <c r="G10" i="7" s="1"/>
  <c r="C11" i="7"/>
  <c r="G11" i="7" s="1"/>
  <c r="C12" i="7"/>
  <c r="G12" i="7" s="1"/>
  <c r="C13" i="7"/>
  <c r="G13" i="7" s="1"/>
  <c r="C14" i="7"/>
  <c r="G14" i="7" s="1"/>
  <c r="C16" i="7"/>
  <c r="G16" i="7" s="1"/>
  <c r="C17" i="7"/>
  <c r="G17" i="7" s="1"/>
  <c r="C18" i="7"/>
  <c r="G18" i="7" s="1"/>
  <c r="C19" i="7"/>
  <c r="G19" i="7" s="1"/>
  <c r="C20" i="7"/>
  <c r="G20" i="7" s="1"/>
  <c r="C21" i="7"/>
  <c r="G21" i="7" s="1"/>
  <c r="C22" i="7"/>
  <c r="G22" i="7" s="1"/>
  <c r="C23" i="7"/>
  <c r="G23" i="7" s="1"/>
  <c r="C24" i="7"/>
  <c r="G24" i="7"/>
  <c r="C25" i="7"/>
  <c r="G25" i="7" s="1"/>
  <c r="C26" i="7"/>
  <c r="G26" i="7" s="1"/>
  <c r="C28" i="7"/>
  <c r="G28" i="7" s="1"/>
  <c r="C29" i="7"/>
  <c r="G29" i="7" s="1"/>
  <c r="C30" i="7"/>
  <c r="G30" i="7" s="1"/>
  <c r="C31" i="7"/>
  <c r="G31" i="7" s="1"/>
  <c r="C32" i="7"/>
  <c r="G32" i="7" s="1"/>
  <c r="C33" i="7"/>
  <c r="G33" i="7"/>
  <c r="C34" i="7"/>
  <c r="G34" i="7" s="1"/>
  <c r="C35" i="7"/>
  <c r="G35" i="7"/>
  <c r="C36" i="7"/>
  <c r="G36" i="7" s="1"/>
  <c r="C37" i="7"/>
  <c r="G37" i="7" s="1"/>
  <c r="C38" i="7"/>
  <c r="G38" i="7" s="1"/>
  <c r="C39" i="7"/>
  <c r="G39" i="7" s="1"/>
  <c r="C40" i="7"/>
  <c r="G40" i="7" s="1"/>
  <c r="C41" i="7"/>
  <c r="G41" i="7" s="1"/>
  <c r="C42" i="7"/>
  <c r="G42" i="7" s="1"/>
  <c r="C43" i="7"/>
  <c r="G43" i="7" s="1"/>
  <c r="C44" i="7"/>
  <c r="G44" i="7"/>
  <c r="C45" i="7"/>
  <c r="G45" i="7" s="1"/>
  <c r="C46" i="7"/>
  <c r="G46" i="7" s="1"/>
  <c r="C47" i="7"/>
  <c r="G47" i="7" s="1"/>
  <c r="C48" i="7"/>
  <c r="G48" i="7"/>
  <c r="C49" i="7"/>
  <c r="G49" i="7" s="1"/>
  <c r="C50" i="7"/>
  <c r="G50" i="7"/>
  <c r="C51" i="7"/>
  <c r="G51" i="7"/>
  <c r="C52" i="7"/>
  <c r="G52" i="7" s="1"/>
  <c r="C53" i="7"/>
  <c r="G53" i="7" s="1"/>
  <c r="C54" i="7"/>
  <c r="G54" i="7" s="1"/>
  <c r="C55" i="7"/>
  <c r="G55" i="7" s="1"/>
  <c r="C56" i="7"/>
  <c r="G56" i="7" s="1"/>
  <c r="C57" i="7"/>
  <c r="G57" i="7"/>
  <c r="C58" i="7"/>
  <c r="G58" i="7" s="1"/>
  <c r="C59" i="7"/>
  <c r="G59" i="7"/>
  <c r="C60" i="7"/>
  <c r="G60" i="7" s="1"/>
  <c r="C61" i="7"/>
  <c r="G61" i="7" s="1"/>
  <c r="C62" i="7"/>
  <c r="G62" i="7"/>
  <c r="C63" i="7"/>
  <c r="G63" i="7" s="1"/>
  <c r="C64" i="7"/>
  <c r="G64" i="7" s="1"/>
  <c r="C65" i="7"/>
  <c r="G65" i="7" s="1"/>
  <c r="C66" i="7"/>
  <c r="G66" i="7"/>
  <c r="C67" i="7"/>
  <c r="G67" i="7" s="1"/>
  <c r="C68" i="7"/>
  <c r="G68" i="7"/>
  <c r="C69" i="7"/>
  <c r="G69" i="7"/>
  <c r="C70" i="7"/>
  <c r="G70" i="7" s="1"/>
  <c r="C71" i="7"/>
  <c r="G71" i="7" s="1"/>
  <c r="C72" i="7"/>
  <c r="G72" i="7" s="1"/>
  <c r="C73" i="7"/>
  <c r="G73" i="7" s="1"/>
  <c r="C74" i="7"/>
  <c r="G74" i="7" s="1"/>
  <c r="C75" i="7"/>
  <c r="G75" i="7"/>
  <c r="C76" i="7"/>
  <c r="G76" i="7" s="1"/>
  <c r="C77" i="7"/>
  <c r="G77" i="7"/>
  <c r="C78" i="7"/>
  <c r="G78" i="7" s="1"/>
  <c r="C79" i="7"/>
  <c r="G79" i="7" s="1"/>
  <c r="C80" i="7"/>
  <c r="G80" i="7"/>
  <c r="C81" i="7"/>
  <c r="G81" i="7" s="1"/>
  <c r="C82" i="7"/>
  <c r="G82" i="7" s="1"/>
  <c r="C83" i="7"/>
  <c r="G83" i="7" s="1"/>
  <c r="C84" i="7"/>
  <c r="G84" i="7"/>
  <c r="C85" i="7"/>
  <c r="G85" i="7" s="1"/>
  <c r="C86" i="7"/>
  <c r="G86" i="7"/>
  <c r="C87" i="7"/>
  <c r="G87" i="7"/>
  <c r="C88" i="7"/>
  <c r="G88" i="7" s="1"/>
  <c r="C89" i="7"/>
  <c r="G89" i="7" s="1"/>
  <c r="C90" i="7"/>
  <c r="G90" i="7" s="1"/>
  <c r="C91" i="7"/>
  <c r="G91" i="7" s="1"/>
  <c r="C92" i="7"/>
  <c r="G92" i="7" s="1"/>
  <c r="C93" i="7"/>
  <c r="G93" i="7"/>
  <c r="C94" i="7"/>
  <c r="G94" i="7" s="1"/>
  <c r="C95" i="7"/>
  <c r="G95" i="7"/>
  <c r="C96" i="7"/>
  <c r="G96" i="7" s="1"/>
  <c r="C97" i="7"/>
  <c r="G97" i="7" s="1"/>
  <c r="C98" i="7"/>
  <c r="G98" i="7"/>
  <c r="C99" i="7"/>
  <c r="G99" i="7" s="1"/>
  <c r="C100" i="7"/>
  <c r="G100" i="7" s="1"/>
  <c r="C101" i="7"/>
  <c r="G101" i="7" s="1"/>
  <c r="C102" i="7"/>
  <c r="G102" i="7"/>
  <c r="C103" i="7"/>
  <c r="G103" i="7" s="1"/>
  <c r="C104" i="7"/>
  <c r="G104" i="7"/>
  <c r="C105" i="7"/>
  <c r="G105" i="7"/>
  <c r="C106" i="7"/>
  <c r="G106" i="7" s="1"/>
  <c r="C107" i="7"/>
  <c r="G107" i="7" s="1"/>
  <c r="C108" i="7"/>
  <c r="G108" i="7" s="1"/>
  <c r="C109" i="7"/>
  <c r="G109" i="7" s="1"/>
  <c r="C110" i="7"/>
  <c r="G110" i="7" s="1"/>
  <c r="C111" i="7"/>
  <c r="G111" i="7"/>
  <c r="C112" i="7"/>
  <c r="G112" i="7" s="1"/>
  <c r="C113" i="7"/>
  <c r="G113" i="7"/>
  <c r="C114" i="7"/>
  <c r="G114" i="7" s="1"/>
  <c r="C115" i="7"/>
  <c r="G115" i="7" s="1"/>
  <c r="C116" i="7"/>
  <c r="G116" i="7"/>
  <c r="C117" i="7"/>
  <c r="G117" i="7" s="1"/>
  <c r="C118" i="7"/>
  <c r="G118" i="7" s="1"/>
  <c r="C119" i="7"/>
  <c r="G119" i="7" s="1"/>
  <c r="C120" i="7"/>
  <c r="G120" i="7"/>
  <c r="C121" i="7"/>
  <c r="G121" i="7" s="1"/>
  <c r="C122" i="7"/>
  <c r="G122" i="7"/>
  <c r="C123" i="7"/>
  <c r="G123" i="7"/>
  <c r="C124" i="7"/>
  <c r="G124" i="7" s="1"/>
  <c r="C125" i="7"/>
  <c r="G125" i="7" s="1"/>
  <c r="C126" i="7"/>
  <c r="G126" i="7" s="1"/>
  <c r="C127" i="7"/>
  <c r="G127" i="7" s="1"/>
  <c r="C128" i="7"/>
  <c r="G128" i="7" s="1"/>
  <c r="C129" i="7"/>
  <c r="G129" i="7"/>
  <c r="C130" i="7"/>
  <c r="G130" i="7" s="1"/>
  <c r="C131" i="7"/>
  <c r="G131" i="7"/>
  <c r="C132" i="7"/>
  <c r="G132" i="7" s="1"/>
  <c r="C133" i="7"/>
  <c r="G133" i="7" s="1"/>
  <c r="C134" i="7"/>
  <c r="G134" i="7"/>
  <c r="C135" i="7"/>
  <c r="G135" i="7" s="1"/>
  <c r="C136" i="7"/>
  <c r="G136" i="7" s="1"/>
  <c r="C137" i="7"/>
  <c r="G137" i="7" s="1"/>
  <c r="C138" i="7"/>
  <c r="G138" i="7"/>
  <c r="C139" i="7"/>
  <c r="G139" i="7" s="1"/>
  <c r="C140" i="7"/>
  <c r="G140" i="7"/>
  <c r="C141" i="7"/>
  <c r="G141" i="7"/>
  <c r="C142" i="7"/>
  <c r="G142" i="7" s="1"/>
  <c r="C143" i="7"/>
  <c r="G143" i="7" s="1"/>
  <c r="C144" i="7"/>
  <c r="G144" i="7" s="1"/>
  <c r="C145" i="7"/>
  <c r="G145" i="7" s="1"/>
  <c r="C146" i="7"/>
  <c r="G146" i="7" s="1"/>
  <c r="C147" i="7"/>
  <c r="G147" i="7"/>
  <c r="C148" i="7"/>
  <c r="G148" i="7" s="1"/>
  <c r="C149" i="7"/>
  <c r="G149" i="7"/>
  <c r="C150" i="7"/>
  <c r="G150" i="7" s="1"/>
  <c r="C151" i="7"/>
  <c r="G151" i="7" s="1"/>
  <c r="C152" i="7"/>
  <c r="G152" i="7"/>
  <c r="C153" i="7"/>
  <c r="G153" i="7" s="1"/>
  <c r="C154" i="7"/>
  <c r="G154" i="7" s="1"/>
  <c r="C155" i="7"/>
  <c r="G155" i="7" s="1"/>
  <c r="C156" i="7"/>
  <c r="G156" i="7"/>
  <c r="C157" i="7"/>
  <c r="G157" i="7" s="1"/>
  <c r="C158" i="7"/>
  <c r="G158" i="7"/>
  <c r="C159" i="7"/>
  <c r="G159" i="7"/>
  <c r="C160" i="7"/>
  <c r="G160" i="7" s="1"/>
  <c r="C161" i="7"/>
  <c r="G161" i="7" s="1"/>
  <c r="C162" i="7"/>
  <c r="G162" i="7" s="1"/>
  <c r="C163" i="7"/>
  <c r="G163" i="7" s="1"/>
  <c r="C164" i="7"/>
  <c r="G164" i="7" s="1"/>
  <c r="C165" i="7"/>
  <c r="G165" i="7"/>
  <c r="C166" i="7"/>
  <c r="G166" i="7" s="1"/>
  <c r="C167" i="7"/>
  <c r="G167" i="7"/>
  <c r="C168" i="7"/>
  <c r="G168" i="7" s="1"/>
  <c r="C169" i="7"/>
  <c r="G169" i="7" s="1"/>
  <c r="C170" i="7"/>
  <c r="G170" i="7"/>
  <c r="C171" i="7"/>
  <c r="G171" i="7" s="1"/>
  <c r="C172" i="7"/>
  <c r="G172" i="7" s="1"/>
  <c r="C173" i="7"/>
  <c r="G173" i="7" s="1"/>
  <c r="C174" i="7"/>
  <c r="G174" i="7"/>
  <c r="C175" i="7"/>
  <c r="G175" i="7" s="1"/>
  <c r="C176" i="7"/>
  <c r="G176" i="7"/>
  <c r="C177" i="7"/>
  <c r="G177" i="7"/>
  <c r="C178" i="7"/>
  <c r="G178" i="7" s="1"/>
  <c r="C179" i="7"/>
  <c r="G179" i="7" s="1"/>
  <c r="C180" i="7"/>
  <c r="G180" i="7" s="1"/>
  <c r="C181" i="7"/>
  <c r="G181" i="7" s="1"/>
  <c r="C182" i="7"/>
  <c r="G182" i="7" s="1"/>
  <c r="C183" i="7"/>
  <c r="G183" i="7"/>
  <c r="C184" i="7"/>
  <c r="G184" i="7" s="1"/>
  <c r="C185" i="7"/>
  <c r="G185" i="7"/>
  <c r="C186" i="7"/>
  <c r="G186" i="7" s="1"/>
  <c r="C187" i="7"/>
  <c r="G187" i="7" s="1"/>
  <c r="C188" i="7"/>
  <c r="G188" i="7"/>
  <c r="C189" i="7"/>
  <c r="G189" i="7" s="1"/>
  <c r="C190" i="7"/>
  <c r="G190" i="7" s="1"/>
  <c r="C191" i="7"/>
  <c r="G191" i="7" s="1"/>
  <c r="C192" i="7"/>
  <c r="G192" i="7"/>
  <c r="C193" i="7"/>
  <c r="G193" i="7" s="1"/>
  <c r="C194" i="7"/>
  <c r="G194" i="7"/>
  <c r="C195" i="7"/>
  <c r="G195" i="7"/>
  <c r="C196" i="7"/>
  <c r="G196" i="7" s="1"/>
  <c r="C197" i="7"/>
  <c r="G197" i="7" s="1"/>
  <c r="C198" i="7"/>
  <c r="G198" i="7" s="1"/>
  <c r="C199" i="7"/>
  <c r="G199" i="7" s="1"/>
  <c r="C200" i="7"/>
  <c r="G200" i="7" s="1"/>
  <c r="C201" i="7"/>
  <c r="G201" i="7"/>
  <c r="G202" i="7"/>
  <c r="G203" i="7"/>
  <c r="G204" i="7"/>
  <c r="G205" i="7"/>
  <c r="G206" i="7"/>
  <c r="G207" i="7"/>
  <c r="G208" i="7"/>
  <c r="G209" i="7"/>
  <c r="G210" i="7"/>
  <c r="G211" i="7"/>
  <c r="G212" i="7"/>
  <c r="G213" i="7"/>
  <c r="G214" i="7"/>
  <c r="G215" i="7"/>
  <c r="H221" i="6"/>
  <c r="H3" i="6"/>
  <c r="H4" i="6"/>
  <c r="H6" i="6"/>
  <c r="H8" i="6"/>
  <c r="H9" i="6"/>
  <c r="H11" i="6"/>
  <c r="H12" i="6"/>
  <c r="H13" i="6"/>
  <c r="H15" i="6"/>
  <c r="H16" i="6"/>
  <c r="H17" i="6"/>
  <c r="H19" i="6"/>
  <c r="H21" i="6"/>
  <c r="H22" i="6"/>
  <c r="H23" i="6"/>
  <c r="H25" i="6"/>
  <c r="H27" i="6"/>
  <c r="H28" i="6"/>
  <c r="H29" i="6"/>
  <c r="H31" i="6"/>
  <c r="H33" i="6"/>
  <c r="H34" i="6"/>
  <c r="H35" i="6"/>
  <c r="H37" i="6"/>
  <c r="H39" i="6"/>
  <c r="H40" i="6"/>
  <c r="H41" i="6"/>
  <c r="H43" i="6"/>
  <c r="H45" i="6"/>
  <c r="H46" i="6"/>
  <c r="H47" i="6"/>
  <c r="H49" i="6"/>
  <c r="H51" i="6"/>
  <c r="H52" i="6"/>
  <c r="H53" i="6"/>
  <c r="H55" i="6"/>
  <c r="H57" i="6"/>
  <c r="H58" i="6"/>
  <c r="H59" i="6"/>
  <c r="H61" i="6"/>
  <c r="H63" i="6"/>
  <c r="H64" i="6"/>
  <c r="H65" i="6"/>
  <c r="H67" i="6"/>
  <c r="H69" i="6"/>
  <c r="H70" i="6"/>
  <c r="H71" i="6"/>
  <c r="H73" i="6"/>
  <c r="H75" i="6"/>
  <c r="H76" i="6"/>
  <c r="H77" i="6"/>
  <c r="H79" i="6"/>
  <c r="H81" i="6"/>
  <c r="H82" i="6"/>
  <c r="H83" i="6"/>
  <c r="H85" i="6"/>
  <c r="H87" i="6"/>
  <c r="H88" i="6"/>
  <c r="H89" i="6"/>
  <c r="H91" i="6"/>
  <c r="H93" i="6"/>
  <c r="H94" i="6"/>
  <c r="H95" i="6"/>
  <c r="H97" i="6"/>
  <c r="H99" i="6"/>
  <c r="H100" i="6"/>
  <c r="H101" i="6"/>
  <c r="H103" i="6"/>
  <c r="H105" i="6"/>
  <c r="H106" i="6"/>
  <c r="H107" i="6"/>
  <c r="H109" i="6"/>
  <c r="H111" i="6"/>
  <c r="H112" i="6"/>
  <c r="H113" i="6"/>
  <c r="H115" i="6"/>
  <c r="H117" i="6"/>
  <c r="H118" i="6"/>
  <c r="H119" i="6"/>
  <c r="H121" i="6"/>
  <c r="H123" i="6"/>
  <c r="H124" i="6"/>
  <c r="H125" i="6"/>
  <c r="H127" i="6"/>
  <c r="H129" i="6"/>
  <c r="H130" i="6"/>
  <c r="H131" i="6"/>
  <c r="H133" i="6"/>
  <c r="H135" i="6"/>
  <c r="H136" i="6"/>
  <c r="H137" i="6"/>
  <c r="H139" i="6"/>
  <c r="H141" i="6"/>
  <c r="H142" i="6"/>
  <c r="H143" i="6"/>
  <c r="H145" i="6"/>
  <c r="H147" i="6"/>
  <c r="H148" i="6"/>
  <c r="H149" i="6"/>
  <c r="H151" i="6"/>
  <c r="H153" i="6"/>
  <c r="H154" i="6"/>
  <c r="H156" i="6"/>
  <c r="H157" i="6"/>
  <c r="H159" i="6"/>
  <c r="H160" i="6"/>
  <c r="H163" i="6"/>
  <c r="H165" i="6"/>
  <c r="H166" i="6"/>
  <c r="H168" i="6"/>
  <c r="H169" i="6"/>
  <c r="H171" i="6"/>
  <c r="H172" i="6"/>
  <c r="H175" i="6"/>
  <c r="H177" i="6"/>
  <c r="H178" i="6"/>
  <c r="H181" i="6"/>
  <c r="H183" i="6"/>
  <c r="H184" i="6"/>
  <c r="H187" i="6"/>
  <c r="H189" i="6"/>
  <c r="H190" i="6"/>
  <c r="H192" i="6"/>
  <c r="H193" i="6"/>
  <c r="H195" i="6"/>
  <c r="H196" i="6"/>
  <c r="H199" i="6"/>
  <c r="H201" i="6"/>
  <c r="H202" i="6"/>
  <c r="H203" i="6"/>
  <c r="H204" i="6"/>
  <c r="H205" i="6"/>
  <c r="H206" i="6"/>
  <c r="H207" i="6"/>
  <c r="H208" i="6"/>
  <c r="H209" i="6"/>
  <c r="H210" i="6"/>
  <c r="H211" i="6"/>
  <c r="H212" i="6"/>
  <c r="H213" i="6"/>
  <c r="H214" i="6"/>
  <c r="H215" i="6"/>
  <c r="H216" i="6"/>
  <c r="H217" i="6"/>
  <c r="H218" i="6"/>
  <c r="H219" i="6"/>
  <c r="H220"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AF28" i="3"/>
  <c r="L4" i="6" s="1"/>
  <c r="AD44" i="4"/>
  <c r="AE44" i="4" s="1"/>
  <c r="AC44" i="4"/>
  <c r="AF44" i="4"/>
  <c r="L9" i="7" s="1"/>
  <c r="AD21" i="3"/>
  <c r="AE21" i="3" s="1"/>
  <c r="AC21" i="3"/>
  <c r="AD22" i="3"/>
  <c r="AE22" i="3" s="1"/>
  <c r="AC22" i="3"/>
  <c r="AD23" i="3"/>
  <c r="AE23" i="3" s="1"/>
  <c r="AC23" i="3"/>
  <c r="D3" i="6"/>
  <c r="E3" i="6" s="1"/>
  <c r="D4" i="6"/>
  <c r="E4" i="6" s="1"/>
  <c r="D5" i="6"/>
  <c r="E5" i="6" s="1"/>
  <c r="D6" i="6"/>
  <c r="E6" i="6" s="1"/>
  <c r="D7" i="6"/>
  <c r="E7" i="6" s="1"/>
  <c r="D8" i="6"/>
  <c r="E8" i="6" s="1"/>
  <c r="D9" i="6"/>
  <c r="E9" i="6" s="1"/>
  <c r="D10" i="6"/>
  <c r="E10" i="6" s="1"/>
  <c r="D11" i="6"/>
  <c r="E11" i="6" s="1"/>
  <c r="D13" i="6"/>
  <c r="E13" i="6" s="1"/>
  <c r="D14" i="6"/>
  <c r="E14" i="6" s="1"/>
  <c r="D15" i="6"/>
  <c r="E15" i="6" s="1"/>
  <c r="D16" i="6"/>
  <c r="E16" i="6" s="1"/>
  <c r="D17" i="6"/>
  <c r="E17" i="6" s="1"/>
  <c r="D18" i="6"/>
  <c r="E18" i="6" s="1"/>
  <c r="D19" i="6"/>
  <c r="E19" i="6" s="1"/>
  <c r="D20" i="6"/>
  <c r="E20" i="6" s="1"/>
  <c r="D21" i="6"/>
  <c r="E21" i="6" s="1"/>
  <c r="D22" i="6"/>
  <c r="E22" i="6" s="1"/>
  <c r="D23" i="6"/>
  <c r="E23" i="6" s="1"/>
  <c r="D24" i="6"/>
  <c r="E24" i="6" s="1"/>
  <c r="D25" i="6"/>
  <c r="E25" i="6" s="1"/>
  <c r="D26" i="6"/>
  <c r="E26" i="6" s="1"/>
  <c r="D27" i="6"/>
  <c r="E27" i="6" s="1"/>
  <c r="D28" i="6"/>
  <c r="E28" i="6" s="1"/>
  <c r="D29" i="6"/>
  <c r="E29" i="6" s="1"/>
  <c r="D30" i="6"/>
  <c r="E30" i="6" s="1"/>
  <c r="D31" i="6"/>
  <c r="E31" i="6" s="1"/>
  <c r="D33" i="6"/>
  <c r="E33" i="6" s="1"/>
  <c r="D34" i="6"/>
  <c r="E34" i="6" s="1"/>
  <c r="D35" i="6"/>
  <c r="E35" i="6" s="1"/>
  <c r="D37" i="6"/>
  <c r="E37" i="6" s="1"/>
  <c r="D39" i="6"/>
  <c r="E39" i="6" s="1"/>
  <c r="D40" i="6"/>
  <c r="E40" i="6" s="1"/>
  <c r="D41" i="6"/>
  <c r="E41" i="6" s="1"/>
  <c r="D42" i="6"/>
  <c r="E42" i="6" s="1"/>
  <c r="D43" i="6"/>
  <c r="E43" i="6" s="1"/>
  <c r="D45" i="6"/>
  <c r="E45" i="6" s="1"/>
  <c r="D46" i="6"/>
  <c r="E46" i="6" s="1"/>
  <c r="D48" i="6"/>
  <c r="E48" i="6" s="1"/>
  <c r="D49" i="6"/>
  <c r="E49" i="6" s="1"/>
  <c r="D51" i="6"/>
  <c r="E51" i="6" s="1"/>
  <c r="D52" i="6"/>
  <c r="E52" i="6" s="1"/>
  <c r="D53" i="6"/>
  <c r="E53" i="6" s="1"/>
  <c r="D55" i="6"/>
  <c r="E55" i="6" s="1"/>
  <c r="D57" i="6"/>
  <c r="E57" i="6" s="1"/>
  <c r="D58" i="6"/>
  <c r="E58" i="6" s="1"/>
  <c r="D59" i="6"/>
  <c r="E59" i="6" s="1"/>
  <c r="D60" i="6"/>
  <c r="E60" i="6" s="1"/>
  <c r="D61" i="6"/>
  <c r="E61" i="6" s="1"/>
  <c r="D63" i="6"/>
  <c r="E63" i="6" s="1"/>
  <c r="D64" i="6"/>
  <c r="E64" i="6" s="1"/>
  <c r="D65" i="6"/>
  <c r="E65" i="6" s="1"/>
  <c r="D66" i="6"/>
  <c r="E66" i="6" s="1"/>
  <c r="D67" i="6"/>
  <c r="E67" i="6" s="1"/>
  <c r="D69" i="6"/>
  <c r="E69" i="6" s="1"/>
  <c r="D70" i="6"/>
  <c r="E70" i="6" s="1"/>
  <c r="D71" i="6"/>
  <c r="E71" i="6" s="1"/>
  <c r="D73" i="6"/>
  <c r="E73" i="6" s="1"/>
  <c r="D75" i="6"/>
  <c r="E75" i="6" s="1"/>
  <c r="D76" i="6"/>
  <c r="E76" i="6" s="1"/>
  <c r="D77" i="6"/>
  <c r="E77" i="6" s="1"/>
  <c r="D78" i="6"/>
  <c r="E78" i="6" s="1"/>
  <c r="D79" i="6"/>
  <c r="E79" i="6" s="1"/>
  <c r="D81" i="6"/>
  <c r="E81" i="6"/>
  <c r="D82" i="6"/>
  <c r="E82" i="6" s="1"/>
  <c r="D83" i="6"/>
  <c r="E83" i="6" s="1"/>
  <c r="D84" i="6"/>
  <c r="E84" i="6" s="1"/>
  <c r="D85" i="6"/>
  <c r="E85" i="6" s="1"/>
  <c r="D87" i="6"/>
  <c r="E87" i="6" s="1"/>
  <c r="D88" i="6"/>
  <c r="E88" i="6" s="1"/>
  <c r="D89" i="6"/>
  <c r="E89" i="6" s="1"/>
  <c r="D91" i="6"/>
  <c r="E91" i="6" s="1"/>
  <c r="D93" i="6"/>
  <c r="E93" i="6" s="1"/>
  <c r="D94" i="6"/>
  <c r="E94" i="6" s="1"/>
  <c r="D95" i="6"/>
  <c r="E95" i="6" s="1"/>
  <c r="D96" i="6"/>
  <c r="E96" i="6" s="1"/>
  <c r="D97" i="6"/>
  <c r="E97" i="6" s="1"/>
  <c r="D99" i="6"/>
  <c r="E99" i="6" s="1"/>
  <c r="D100" i="6"/>
  <c r="E100" i="6" s="1"/>
  <c r="D101" i="6"/>
  <c r="E101" i="6" s="1"/>
  <c r="D102" i="6"/>
  <c r="E102" i="6" s="1"/>
  <c r="D103" i="6"/>
  <c r="E103" i="6" s="1"/>
  <c r="D105" i="6"/>
  <c r="E105" i="6" s="1"/>
  <c r="D106" i="6"/>
  <c r="E106" i="6" s="1"/>
  <c r="D107" i="6"/>
  <c r="E107" i="6" s="1"/>
  <c r="D108" i="6"/>
  <c r="E108" i="6" s="1"/>
  <c r="D109" i="6"/>
  <c r="E109" i="6" s="1"/>
  <c r="D111" i="6"/>
  <c r="E111" i="6" s="1"/>
  <c r="D112" i="6"/>
  <c r="E112" i="6" s="1"/>
  <c r="D113" i="6"/>
  <c r="E113" i="6" s="1"/>
  <c r="D114" i="6"/>
  <c r="E114" i="6" s="1"/>
  <c r="D115" i="6"/>
  <c r="E115" i="6" s="1"/>
  <c r="D117" i="6"/>
  <c r="E117" i="6" s="1"/>
  <c r="D118" i="6"/>
  <c r="E118" i="6" s="1"/>
  <c r="D119" i="6"/>
  <c r="E119" i="6" s="1"/>
  <c r="D120" i="6"/>
  <c r="E120" i="6" s="1"/>
  <c r="D121" i="6"/>
  <c r="E121" i="6" s="1"/>
  <c r="D123" i="6"/>
  <c r="E123" i="6" s="1"/>
  <c r="D124" i="6"/>
  <c r="E124" i="6" s="1"/>
  <c r="D125" i="6"/>
  <c r="E125" i="6" s="1"/>
  <c r="D126" i="6"/>
  <c r="E126" i="6" s="1"/>
  <c r="D127" i="6"/>
  <c r="E127" i="6" s="1"/>
  <c r="D129" i="6"/>
  <c r="E129" i="6" s="1"/>
  <c r="D130" i="6"/>
  <c r="E130" i="6" s="1"/>
  <c r="D131" i="6"/>
  <c r="E131" i="6" s="1"/>
  <c r="D132" i="6"/>
  <c r="E132" i="6" s="1"/>
  <c r="D133" i="6"/>
  <c r="E133" i="6" s="1"/>
  <c r="D135" i="6"/>
  <c r="E135" i="6" s="1"/>
  <c r="D136" i="6"/>
  <c r="E136" i="6" s="1"/>
  <c r="D137" i="6"/>
  <c r="E137" i="6" s="1"/>
  <c r="D138" i="6"/>
  <c r="E138" i="6" s="1"/>
  <c r="D139" i="6"/>
  <c r="E139" i="6" s="1"/>
  <c r="D141" i="6"/>
  <c r="E141" i="6" s="1"/>
  <c r="D142" i="6"/>
  <c r="E142" i="6" s="1"/>
  <c r="D143" i="6"/>
  <c r="E143" i="6" s="1"/>
  <c r="D144" i="6"/>
  <c r="E144" i="6" s="1"/>
  <c r="D145" i="6"/>
  <c r="E145" i="6" s="1"/>
  <c r="D147" i="6"/>
  <c r="E147" i="6" s="1"/>
  <c r="D148" i="6"/>
  <c r="E148" i="6" s="1"/>
  <c r="D149" i="6"/>
  <c r="E149" i="6" s="1"/>
  <c r="D150" i="6"/>
  <c r="E150" i="6" s="1"/>
  <c r="D151" i="6"/>
  <c r="E151" i="6" s="1"/>
  <c r="D153" i="6"/>
  <c r="E153" i="6" s="1"/>
  <c r="D154" i="6"/>
  <c r="E154" i="6" s="1"/>
  <c r="D155" i="6"/>
  <c r="E155" i="6" s="1"/>
  <c r="D156" i="6"/>
  <c r="E156" i="6" s="1"/>
  <c r="D157" i="6"/>
  <c r="E157" i="6" s="1"/>
  <c r="D159" i="6"/>
  <c r="E159" i="6" s="1"/>
  <c r="D160" i="6"/>
  <c r="E160" i="6" s="1"/>
  <c r="D161" i="6"/>
  <c r="E161" i="6" s="1"/>
  <c r="D162" i="6"/>
  <c r="E162" i="6" s="1"/>
  <c r="D163" i="6"/>
  <c r="E163" i="6" s="1"/>
  <c r="D165" i="6"/>
  <c r="E165" i="6" s="1"/>
  <c r="D166" i="6"/>
  <c r="E166" i="6" s="1"/>
  <c r="D167" i="6"/>
  <c r="E167" i="6" s="1"/>
  <c r="D168" i="6"/>
  <c r="E168" i="6" s="1"/>
  <c r="D169" i="6"/>
  <c r="E169" i="6" s="1"/>
  <c r="D171" i="6"/>
  <c r="E171" i="6" s="1"/>
  <c r="D172" i="6"/>
  <c r="E172" i="6" s="1"/>
  <c r="D173" i="6"/>
  <c r="E173" i="6" s="1"/>
  <c r="D174" i="6"/>
  <c r="E174" i="6" s="1"/>
  <c r="D175" i="6"/>
  <c r="E175" i="6" s="1"/>
  <c r="D177" i="6"/>
  <c r="E177" i="6" s="1"/>
  <c r="D178" i="6"/>
  <c r="E178" i="6" s="1"/>
  <c r="D179" i="6"/>
  <c r="E179" i="6" s="1"/>
  <c r="D180" i="6"/>
  <c r="E180" i="6" s="1"/>
  <c r="D181" i="6"/>
  <c r="E181" i="6" s="1"/>
  <c r="D183" i="6"/>
  <c r="E183" i="6" s="1"/>
  <c r="D184" i="6"/>
  <c r="E184" i="6" s="1"/>
  <c r="D185" i="6"/>
  <c r="E185" i="6" s="1"/>
  <c r="D186" i="6"/>
  <c r="E186" i="6" s="1"/>
  <c r="D187" i="6"/>
  <c r="E187" i="6" s="1"/>
  <c r="D189" i="6"/>
  <c r="E189" i="6" s="1"/>
  <c r="D190" i="6"/>
  <c r="E190" i="6" s="1"/>
  <c r="D191" i="6"/>
  <c r="E191" i="6" s="1"/>
  <c r="D192" i="6"/>
  <c r="E192" i="6" s="1"/>
  <c r="D193" i="6"/>
  <c r="E193" i="6" s="1"/>
  <c r="D195" i="6"/>
  <c r="E195" i="6" s="1"/>
  <c r="D196" i="6"/>
  <c r="E196" i="6" s="1"/>
  <c r="D197" i="6"/>
  <c r="E197" i="6" s="1"/>
  <c r="D198" i="6"/>
  <c r="E198" i="6" s="1"/>
  <c r="D199" i="6"/>
  <c r="E199" i="6" s="1"/>
  <c r="AD24" i="4"/>
  <c r="AC24" i="4"/>
  <c r="AD26" i="4"/>
  <c r="AE26" i="4" s="1"/>
  <c r="AC26" i="4"/>
  <c r="AF26" i="4"/>
  <c r="L3" i="7" s="1"/>
  <c r="AD27" i="4"/>
  <c r="AE27" i="4" s="1"/>
  <c r="AF27" i="4" s="1"/>
  <c r="J4" i="7" s="1"/>
  <c r="AC27" i="4"/>
  <c r="AD28" i="4"/>
  <c r="AE28" i="4" s="1"/>
  <c r="AC28" i="4"/>
  <c r="AF28" i="4"/>
  <c r="K4" i="7" s="1"/>
  <c r="AD29" i="4"/>
  <c r="AE29" i="4" s="1"/>
  <c r="AC29" i="4"/>
  <c r="AF29" i="4"/>
  <c r="L4" i="7" s="1"/>
  <c r="AD30" i="4"/>
  <c r="AE30" i="4" s="1"/>
  <c r="AF30" i="4" s="1"/>
  <c r="J5" i="7" s="1"/>
  <c r="AC30" i="4"/>
  <c r="AD31" i="4"/>
  <c r="AE31" i="4" s="1"/>
  <c r="AC31" i="4"/>
  <c r="AF31" i="4"/>
  <c r="K5" i="7" s="1"/>
  <c r="AD32" i="4"/>
  <c r="AE32" i="4" s="1"/>
  <c r="AC32" i="4"/>
  <c r="AF32" i="4"/>
  <c r="L5" i="7" s="1"/>
  <c r="AD33" i="4"/>
  <c r="AC33" i="4"/>
  <c r="AD34" i="4"/>
  <c r="AE34" i="4" s="1"/>
  <c r="AF34" i="4" s="1"/>
  <c r="K6" i="7" s="1"/>
  <c r="AC34" i="4"/>
  <c r="AD35" i="4"/>
  <c r="AE35" i="4" s="1"/>
  <c r="AC35" i="4"/>
  <c r="AF35" i="4"/>
  <c r="L6" i="7" s="1"/>
  <c r="AD36" i="4"/>
  <c r="AC36" i="4"/>
  <c r="AD37" i="4"/>
  <c r="AF37" i="4" s="1"/>
  <c r="K7" i="7" s="1"/>
  <c r="AC37" i="4"/>
  <c r="AD38" i="4"/>
  <c r="AE38" i="4" s="1"/>
  <c r="AC38" i="4"/>
  <c r="AF38" i="4"/>
  <c r="L7" i="7" s="1"/>
  <c r="AD39" i="4"/>
  <c r="AC39" i="4"/>
  <c r="AE39" i="4" s="1"/>
  <c r="AF39" i="4" s="1"/>
  <c r="J8" i="7" s="1"/>
  <c r="AD40" i="4"/>
  <c r="AC40" i="4"/>
  <c r="AD41" i="4"/>
  <c r="AE41" i="4" s="1"/>
  <c r="AC41" i="4"/>
  <c r="AF41" i="4"/>
  <c r="L8" i="7" s="1"/>
  <c r="AD42" i="4"/>
  <c r="AC42" i="4"/>
  <c r="AD43" i="4"/>
  <c r="AE43" i="4" s="1"/>
  <c r="AC43" i="4"/>
  <c r="AF43" i="4"/>
  <c r="K9" i="7" s="1"/>
  <c r="AD45" i="4"/>
  <c r="AC45" i="4"/>
  <c r="AD46" i="4"/>
  <c r="AE46" i="4" s="1"/>
  <c r="AC46" i="4"/>
  <c r="AF46" i="4"/>
  <c r="K10" i="7" s="1"/>
  <c r="AD47" i="4"/>
  <c r="AE47" i="4" s="1"/>
  <c r="AC47" i="4"/>
  <c r="AF47" i="4"/>
  <c r="L10" i="7" s="1"/>
  <c r="AD48" i="4"/>
  <c r="AE48" i="4" s="1"/>
  <c r="AC48" i="4"/>
  <c r="AD49" i="4"/>
  <c r="AE49" i="4" s="1"/>
  <c r="AC49" i="4"/>
  <c r="AF49" i="4"/>
  <c r="K11" i="7" s="1"/>
  <c r="AD50" i="4"/>
  <c r="AE50" i="4" s="1"/>
  <c r="AC50" i="4"/>
  <c r="AF50" i="4"/>
  <c r="L11" i="7" s="1"/>
  <c r="AD51" i="4"/>
  <c r="AC51" i="4"/>
  <c r="AF52" i="4"/>
  <c r="K12" i="7" s="1"/>
  <c r="AF53" i="4"/>
  <c r="L12" i="7" s="1"/>
  <c r="AD54" i="4"/>
  <c r="AC54" i="4"/>
  <c r="AF55" i="4"/>
  <c r="K13" i="7" s="1"/>
  <c r="AF56" i="4"/>
  <c r="L13" i="7" s="1"/>
  <c r="AD57" i="4"/>
  <c r="AE57" i="4" s="1"/>
  <c r="AF57" i="4" s="1"/>
  <c r="J14" i="7" s="1"/>
  <c r="AC57" i="4"/>
  <c r="AF58" i="4"/>
  <c r="K14" i="7" s="1"/>
  <c r="AF59" i="4"/>
  <c r="L14" i="7" s="1"/>
  <c r="AD60" i="4"/>
  <c r="AE60" i="4" s="1"/>
  <c r="AF60" i="4" s="1"/>
  <c r="J15" i="7" s="1"/>
  <c r="AC60" i="4"/>
  <c r="AF61" i="4"/>
  <c r="K15" i="7" s="1"/>
  <c r="AF62" i="4"/>
  <c r="L15" i="7" s="1"/>
  <c r="AD63" i="4"/>
  <c r="AC63" i="4"/>
  <c r="AF64" i="4"/>
  <c r="K16" i="7" s="1"/>
  <c r="AF65" i="4"/>
  <c r="L16" i="7" s="1"/>
  <c r="AF66" i="4"/>
  <c r="J17" i="7" s="1"/>
  <c r="AF67" i="4"/>
  <c r="K17" i="7" s="1"/>
  <c r="AF68" i="4"/>
  <c r="L17" i="7" s="1"/>
  <c r="AF69" i="4"/>
  <c r="J18" i="7" s="1"/>
  <c r="AF70" i="4"/>
  <c r="K18" i="7" s="1"/>
  <c r="AF71" i="4"/>
  <c r="L18" i="7" s="1"/>
  <c r="AF72" i="4"/>
  <c r="J19" i="7" s="1"/>
  <c r="AF73" i="4"/>
  <c r="K19" i="7" s="1"/>
  <c r="AF74" i="4"/>
  <c r="L19" i="7" s="1"/>
  <c r="AF75" i="4"/>
  <c r="J20" i="7" s="1"/>
  <c r="AF76" i="4"/>
  <c r="K20" i="7" s="1"/>
  <c r="AF77" i="4"/>
  <c r="L20" i="7" s="1"/>
  <c r="AF78" i="4"/>
  <c r="J21" i="7" s="1"/>
  <c r="AF79" i="4"/>
  <c r="K21" i="7" s="1"/>
  <c r="AF80" i="4"/>
  <c r="L21" i="7" s="1"/>
  <c r="AF81" i="4"/>
  <c r="J22" i="7" s="1"/>
  <c r="AF82" i="4"/>
  <c r="K22" i="7" s="1"/>
  <c r="AF83" i="4"/>
  <c r="L22" i="7" s="1"/>
  <c r="AF84" i="4"/>
  <c r="J23" i="7" s="1"/>
  <c r="AF85" i="4"/>
  <c r="K23" i="7" s="1"/>
  <c r="AF86" i="4"/>
  <c r="L23" i="7" s="1"/>
  <c r="AF87" i="4"/>
  <c r="J24" i="7" s="1"/>
  <c r="AF88" i="4"/>
  <c r="K24" i="7" s="1"/>
  <c r="AF89" i="4"/>
  <c r="L24" i="7" s="1"/>
  <c r="AF90" i="4"/>
  <c r="J25" i="7" s="1"/>
  <c r="AF91" i="4"/>
  <c r="K25" i="7" s="1"/>
  <c r="AF92" i="4"/>
  <c r="L25" i="7" s="1"/>
  <c r="AF93" i="4"/>
  <c r="J26" i="7" s="1"/>
  <c r="AF94" i="4"/>
  <c r="K26" i="7" s="1"/>
  <c r="AF95" i="4"/>
  <c r="L26" i="7" s="1"/>
  <c r="AF96" i="4"/>
  <c r="J27" i="7" s="1"/>
  <c r="AF97" i="4"/>
  <c r="K27" i="7" s="1"/>
  <c r="AF98" i="4"/>
  <c r="L27" i="7" s="1"/>
  <c r="AF99" i="4"/>
  <c r="J28" i="7" s="1"/>
  <c r="AF100" i="4"/>
  <c r="K28" i="7" s="1"/>
  <c r="AF101" i="4"/>
  <c r="L28" i="7" s="1"/>
  <c r="AF102" i="4"/>
  <c r="J29" i="7" s="1"/>
  <c r="AF103" i="4"/>
  <c r="K29" i="7" s="1"/>
  <c r="AF104" i="4"/>
  <c r="L29" i="7" s="1"/>
  <c r="AF105" i="4"/>
  <c r="J30" i="7" s="1"/>
  <c r="AF106" i="4"/>
  <c r="K30" i="7" s="1"/>
  <c r="AF107" i="4"/>
  <c r="L30" i="7" s="1"/>
  <c r="AF108" i="4"/>
  <c r="J31" i="7" s="1"/>
  <c r="AF109" i="4"/>
  <c r="K31" i="7" s="1"/>
  <c r="AF110" i="4"/>
  <c r="L31" i="7" s="1"/>
  <c r="AF111" i="4"/>
  <c r="J32" i="7" s="1"/>
  <c r="AF112" i="4"/>
  <c r="K32" i="7" s="1"/>
  <c r="AF113" i="4"/>
  <c r="L32" i="7" s="1"/>
  <c r="AF114" i="4"/>
  <c r="J33" i="7" s="1"/>
  <c r="AF115" i="4"/>
  <c r="K33" i="7" s="1"/>
  <c r="AF116" i="4"/>
  <c r="L33" i="7" s="1"/>
  <c r="AF117" i="4"/>
  <c r="J34" i="7" s="1"/>
  <c r="AF118" i="4"/>
  <c r="K34" i="7" s="1"/>
  <c r="AF119" i="4"/>
  <c r="L34" i="7" s="1"/>
  <c r="AF120" i="4"/>
  <c r="J35" i="7" s="1"/>
  <c r="AF121" i="4"/>
  <c r="K35" i="7" s="1"/>
  <c r="AF122" i="4"/>
  <c r="L35" i="7" s="1"/>
  <c r="AF123" i="4"/>
  <c r="J36" i="7" s="1"/>
  <c r="AF124" i="4"/>
  <c r="K36" i="7" s="1"/>
  <c r="AF125" i="4"/>
  <c r="L36" i="7" s="1"/>
  <c r="AF126" i="4"/>
  <c r="J37" i="7" s="1"/>
  <c r="AF127" i="4"/>
  <c r="K37" i="7" s="1"/>
  <c r="AF128" i="4"/>
  <c r="L37" i="7" s="1"/>
  <c r="AF129" i="4"/>
  <c r="J38" i="7" s="1"/>
  <c r="AF130" i="4"/>
  <c r="K38" i="7" s="1"/>
  <c r="AF131" i="4"/>
  <c r="L38" i="7" s="1"/>
  <c r="AF132" i="4"/>
  <c r="J39" i="7" s="1"/>
  <c r="AF133" i="4"/>
  <c r="K39" i="7" s="1"/>
  <c r="AF134" i="4"/>
  <c r="L39" i="7" s="1"/>
  <c r="AF135" i="4"/>
  <c r="J40" i="7" s="1"/>
  <c r="AF136" i="4"/>
  <c r="K40" i="7" s="1"/>
  <c r="AF137" i="4"/>
  <c r="L40" i="7" s="1"/>
  <c r="AF138" i="4"/>
  <c r="J41" i="7" s="1"/>
  <c r="AF139" i="4"/>
  <c r="K41" i="7" s="1"/>
  <c r="AF140" i="4"/>
  <c r="L41" i="7" s="1"/>
  <c r="AF141" i="4"/>
  <c r="J42" i="7" s="1"/>
  <c r="AF142" i="4"/>
  <c r="K42" i="7" s="1"/>
  <c r="AF143" i="4"/>
  <c r="L42" i="7" s="1"/>
  <c r="AF144" i="4"/>
  <c r="J43" i="7" s="1"/>
  <c r="AF145" i="4"/>
  <c r="K43" i="7" s="1"/>
  <c r="AF146" i="4"/>
  <c r="L43" i="7" s="1"/>
  <c r="AF147" i="4"/>
  <c r="J44" i="7" s="1"/>
  <c r="AF148" i="4"/>
  <c r="K44" i="7" s="1"/>
  <c r="AF149" i="4"/>
  <c r="L44" i="7" s="1"/>
  <c r="AF150" i="4"/>
  <c r="J45" i="7" s="1"/>
  <c r="AF151" i="4"/>
  <c r="K45" i="7" s="1"/>
  <c r="AF152" i="4"/>
  <c r="L45" i="7" s="1"/>
  <c r="AF153" i="4"/>
  <c r="J46" i="7" s="1"/>
  <c r="AF154" i="4"/>
  <c r="K46" i="7" s="1"/>
  <c r="AF155" i="4"/>
  <c r="L46" i="7" s="1"/>
  <c r="AF156" i="4"/>
  <c r="J47" i="7" s="1"/>
  <c r="AF157" i="4"/>
  <c r="K47" i="7" s="1"/>
  <c r="AF158" i="4"/>
  <c r="L47" i="7" s="1"/>
  <c r="AF159" i="4"/>
  <c r="J48" i="7" s="1"/>
  <c r="AF160" i="4"/>
  <c r="K48" i="7" s="1"/>
  <c r="AF161" i="4"/>
  <c r="L48" i="7" s="1"/>
  <c r="AF162" i="4"/>
  <c r="J49" i="7" s="1"/>
  <c r="AF163" i="4"/>
  <c r="K49" i="7" s="1"/>
  <c r="AF164" i="4"/>
  <c r="L49" i="7" s="1"/>
  <c r="AF165" i="4"/>
  <c r="J50" i="7"/>
  <c r="AF166" i="4"/>
  <c r="K50" i="7" s="1"/>
  <c r="AF167" i="4"/>
  <c r="L50" i="7" s="1"/>
  <c r="AF168" i="4"/>
  <c r="J51" i="7" s="1"/>
  <c r="AF169" i="4"/>
  <c r="K51" i="7" s="1"/>
  <c r="AF170" i="4"/>
  <c r="L51" i="7" s="1"/>
  <c r="AF171" i="4"/>
  <c r="J52" i="7" s="1"/>
  <c r="AF172" i="4"/>
  <c r="K52" i="7" s="1"/>
  <c r="AF173" i="4"/>
  <c r="L52" i="7" s="1"/>
  <c r="AF174" i="4"/>
  <c r="J53" i="7" s="1"/>
  <c r="AF175" i="4"/>
  <c r="K53" i="7" s="1"/>
  <c r="AF176" i="4"/>
  <c r="L53" i="7" s="1"/>
  <c r="AF177" i="4"/>
  <c r="J54" i="7" s="1"/>
  <c r="AF178" i="4"/>
  <c r="K54" i="7" s="1"/>
  <c r="AF179" i="4"/>
  <c r="L54" i="7" s="1"/>
  <c r="AF180" i="4"/>
  <c r="J55" i="7" s="1"/>
  <c r="AF181" i="4"/>
  <c r="K55" i="7" s="1"/>
  <c r="AF182" i="4"/>
  <c r="L55" i="7" s="1"/>
  <c r="AF183" i="4"/>
  <c r="J56" i="7" s="1"/>
  <c r="AF184" i="4"/>
  <c r="K56" i="7" s="1"/>
  <c r="AF185" i="4"/>
  <c r="L56" i="7" s="1"/>
  <c r="AF186" i="4"/>
  <c r="J57" i="7" s="1"/>
  <c r="AF187" i="4"/>
  <c r="K57" i="7" s="1"/>
  <c r="AF188" i="4"/>
  <c r="L57" i="7" s="1"/>
  <c r="AF189" i="4"/>
  <c r="J58" i="7" s="1"/>
  <c r="AF190" i="4"/>
  <c r="K58" i="7" s="1"/>
  <c r="AF191" i="4"/>
  <c r="L58" i="7" s="1"/>
  <c r="AF192" i="4"/>
  <c r="J59" i="7" s="1"/>
  <c r="AF193" i="4"/>
  <c r="K59" i="7" s="1"/>
  <c r="AF194" i="4"/>
  <c r="L59" i="7" s="1"/>
  <c r="AF195" i="4"/>
  <c r="J60" i="7" s="1"/>
  <c r="AF196" i="4"/>
  <c r="K60" i="7" s="1"/>
  <c r="AF197" i="4"/>
  <c r="L60" i="7" s="1"/>
  <c r="AF198" i="4"/>
  <c r="J61" i="7" s="1"/>
  <c r="AF199" i="4"/>
  <c r="K61" i="7" s="1"/>
  <c r="AF200" i="4"/>
  <c r="L61" i="7" s="1"/>
  <c r="AF201" i="4"/>
  <c r="J62" i="7" s="1"/>
  <c r="AF202" i="4"/>
  <c r="K62" i="7" s="1"/>
  <c r="AF203" i="4"/>
  <c r="L62" i="7" s="1"/>
  <c r="AF204" i="4"/>
  <c r="J63" i="7" s="1"/>
  <c r="AF205" i="4"/>
  <c r="K63" i="7" s="1"/>
  <c r="AF206" i="4"/>
  <c r="L63" i="7" s="1"/>
  <c r="AF207" i="4"/>
  <c r="J64" i="7" s="1"/>
  <c r="AF208" i="4"/>
  <c r="K64" i="7" s="1"/>
  <c r="AF209" i="4"/>
  <c r="L64" i="7" s="1"/>
  <c r="AF210" i="4"/>
  <c r="J65" i="7" s="1"/>
  <c r="AF211" i="4"/>
  <c r="K65" i="7" s="1"/>
  <c r="AF212" i="4"/>
  <c r="L65" i="7" s="1"/>
  <c r="AF213" i="4"/>
  <c r="J66" i="7" s="1"/>
  <c r="AF214" i="4"/>
  <c r="K66" i="7" s="1"/>
  <c r="AF215" i="4"/>
  <c r="L66" i="7" s="1"/>
  <c r="AF216" i="4"/>
  <c r="J67" i="7" s="1"/>
  <c r="AF217" i="4"/>
  <c r="K67" i="7" s="1"/>
  <c r="AF218" i="4"/>
  <c r="L67" i="7" s="1"/>
  <c r="AF219" i="4"/>
  <c r="J68" i="7" s="1"/>
  <c r="AF220" i="4"/>
  <c r="K68" i="7" s="1"/>
  <c r="AF221" i="4"/>
  <c r="L68" i="7" s="1"/>
  <c r="AF222" i="4"/>
  <c r="J69" i="7" s="1"/>
  <c r="AF223" i="4"/>
  <c r="K69" i="7" s="1"/>
  <c r="AF224" i="4"/>
  <c r="L69" i="7" s="1"/>
  <c r="AF225" i="4"/>
  <c r="J70" i="7" s="1"/>
  <c r="AF226" i="4"/>
  <c r="K70" i="7" s="1"/>
  <c r="AF227" i="4"/>
  <c r="L70" i="7" s="1"/>
  <c r="AF228" i="4"/>
  <c r="J71" i="7" s="1"/>
  <c r="AF229" i="4"/>
  <c r="K71" i="7" s="1"/>
  <c r="AF230" i="4"/>
  <c r="L71" i="7" s="1"/>
  <c r="AF231" i="4"/>
  <c r="J72" i="7" s="1"/>
  <c r="AF232" i="4"/>
  <c r="K72" i="7" s="1"/>
  <c r="AF233" i="4"/>
  <c r="L72" i="7" s="1"/>
  <c r="AF234" i="4"/>
  <c r="J73" i="7" s="1"/>
  <c r="AF235" i="4"/>
  <c r="K73" i="7" s="1"/>
  <c r="AF236" i="4"/>
  <c r="L73" i="7" s="1"/>
  <c r="AF237" i="4"/>
  <c r="J74" i="7" s="1"/>
  <c r="AF238" i="4"/>
  <c r="K74" i="7" s="1"/>
  <c r="AF239" i="4"/>
  <c r="L74" i="7" s="1"/>
  <c r="AF240" i="4"/>
  <c r="J75" i="7" s="1"/>
  <c r="AF241" i="4"/>
  <c r="K75" i="7" s="1"/>
  <c r="AF242" i="4"/>
  <c r="L75" i="7" s="1"/>
  <c r="AF243" i="4"/>
  <c r="J76" i="7" s="1"/>
  <c r="AF244" i="4"/>
  <c r="K76" i="7" s="1"/>
  <c r="AF245" i="4"/>
  <c r="L76" i="7" s="1"/>
  <c r="AF246" i="4"/>
  <c r="J77" i="7" s="1"/>
  <c r="AF247" i="4"/>
  <c r="K77" i="7" s="1"/>
  <c r="AF248" i="4"/>
  <c r="L77" i="7" s="1"/>
  <c r="AF249" i="4"/>
  <c r="J78" i="7" s="1"/>
  <c r="AF250" i="4"/>
  <c r="K78" i="7" s="1"/>
  <c r="AF251" i="4"/>
  <c r="L78" i="7" s="1"/>
  <c r="AF252" i="4"/>
  <c r="J79" i="7" s="1"/>
  <c r="AF253" i="4"/>
  <c r="K79" i="7" s="1"/>
  <c r="AF254" i="4"/>
  <c r="L79" i="7" s="1"/>
  <c r="AF255" i="4"/>
  <c r="J80" i="7" s="1"/>
  <c r="AF256" i="4"/>
  <c r="K80" i="7" s="1"/>
  <c r="AF257" i="4"/>
  <c r="L80" i="7" s="1"/>
  <c r="AF258" i="4"/>
  <c r="J81" i="7" s="1"/>
  <c r="AF259" i="4"/>
  <c r="K81" i="7" s="1"/>
  <c r="AF260" i="4"/>
  <c r="L81" i="7" s="1"/>
  <c r="AF261" i="4"/>
  <c r="J82" i="7" s="1"/>
  <c r="AF262" i="4"/>
  <c r="K82" i="7" s="1"/>
  <c r="AF263" i="4"/>
  <c r="L82" i="7" s="1"/>
  <c r="AF264" i="4"/>
  <c r="J83" i="7" s="1"/>
  <c r="AF265" i="4"/>
  <c r="K83" i="7" s="1"/>
  <c r="AF266" i="4"/>
  <c r="L83" i="7" s="1"/>
  <c r="AF267" i="4"/>
  <c r="J84" i="7" s="1"/>
  <c r="AF268" i="4"/>
  <c r="K84" i="7" s="1"/>
  <c r="AF269" i="4"/>
  <c r="L84" i="7" s="1"/>
  <c r="AF270" i="4"/>
  <c r="J85" i="7" s="1"/>
  <c r="AF271" i="4"/>
  <c r="K85" i="7" s="1"/>
  <c r="AF272" i="4"/>
  <c r="L85" i="7" s="1"/>
  <c r="AF273" i="4"/>
  <c r="J86" i="7" s="1"/>
  <c r="AF274" i="4"/>
  <c r="K86" i="7" s="1"/>
  <c r="AF275" i="4"/>
  <c r="L86" i="7" s="1"/>
  <c r="AF276" i="4"/>
  <c r="J87" i="7" s="1"/>
  <c r="AF277" i="4"/>
  <c r="K87" i="7" s="1"/>
  <c r="AF278" i="4"/>
  <c r="L87" i="7" s="1"/>
  <c r="AF279" i="4"/>
  <c r="J88" i="7" s="1"/>
  <c r="AF280" i="4"/>
  <c r="K88" i="7" s="1"/>
  <c r="AF281" i="4"/>
  <c r="L88" i="7" s="1"/>
  <c r="AF282" i="4"/>
  <c r="J89" i="7" s="1"/>
  <c r="AF283" i="4"/>
  <c r="K89" i="7" s="1"/>
  <c r="AF284" i="4"/>
  <c r="L89" i="7" s="1"/>
  <c r="AF285" i="4"/>
  <c r="J90" i="7" s="1"/>
  <c r="AF286" i="4"/>
  <c r="K90" i="7" s="1"/>
  <c r="AF287" i="4"/>
  <c r="L90" i="7" s="1"/>
  <c r="AF288" i="4"/>
  <c r="J91" i="7" s="1"/>
  <c r="AF289" i="4"/>
  <c r="K91" i="7" s="1"/>
  <c r="AF290" i="4"/>
  <c r="L91" i="7" s="1"/>
  <c r="AF291" i="4"/>
  <c r="J92" i="7"/>
  <c r="AF292" i="4"/>
  <c r="K92" i="7" s="1"/>
  <c r="AF293" i="4"/>
  <c r="L92" i="7" s="1"/>
  <c r="AF294" i="4"/>
  <c r="J93" i="7" s="1"/>
  <c r="AF295" i="4"/>
  <c r="K93" i="7" s="1"/>
  <c r="AF296" i="4"/>
  <c r="L93" i="7" s="1"/>
  <c r="AF297" i="4"/>
  <c r="J94" i="7" s="1"/>
  <c r="AF298" i="4"/>
  <c r="K94" i="7" s="1"/>
  <c r="AF299" i="4"/>
  <c r="L94" i="7" s="1"/>
  <c r="AF300" i="4"/>
  <c r="J95" i="7" s="1"/>
  <c r="AF301" i="4"/>
  <c r="K95" i="7" s="1"/>
  <c r="AF302" i="4"/>
  <c r="L95" i="7" s="1"/>
  <c r="AF303" i="4"/>
  <c r="J96" i="7" s="1"/>
  <c r="AF304" i="4"/>
  <c r="K96" i="7" s="1"/>
  <c r="AF305" i="4"/>
  <c r="L96" i="7" s="1"/>
  <c r="AF306" i="4"/>
  <c r="J97" i="7" s="1"/>
  <c r="AF307" i="4"/>
  <c r="K97" i="7" s="1"/>
  <c r="AF308" i="4"/>
  <c r="L97" i="7" s="1"/>
  <c r="AF309" i="4"/>
  <c r="J98" i="7" s="1"/>
  <c r="AF310" i="4"/>
  <c r="K98" i="7" s="1"/>
  <c r="AF311" i="4"/>
  <c r="L98" i="7" s="1"/>
  <c r="AF312" i="4"/>
  <c r="J99" i="7" s="1"/>
  <c r="AF313" i="4"/>
  <c r="K99" i="7" s="1"/>
  <c r="AF314" i="4"/>
  <c r="L99" i="7" s="1"/>
  <c r="AF315" i="4"/>
  <c r="J100" i="7" s="1"/>
  <c r="AF316" i="4"/>
  <c r="K100" i="7" s="1"/>
  <c r="AF317" i="4"/>
  <c r="L100" i="7" s="1"/>
  <c r="AF318" i="4"/>
  <c r="J101" i="7" s="1"/>
  <c r="AF319" i="4"/>
  <c r="K101" i="7" s="1"/>
  <c r="AF320" i="4"/>
  <c r="L101" i="7" s="1"/>
  <c r="AF321" i="4"/>
  <c r="J102" i="7" s="1"/>
  <c r="AF322" i="4"/>
  <c r="K102" i="7" s="1"/>
  <c r="AF323" i="4"/>
  <c r="L102" i="7" s="1"/>
  <c r="AF324" i="4"/>
  <c r="J103" i="7" s="1"/>
  <c r="AF325" i="4"/>
  <c r="K103" i="7" s="1"/>
  <c r="AF326" i="4"/>
  <c r="L103" i="7" s="1"/>
  <c r="AF327" i="4"/>
  <c r="J104" i="7" s="1"/>
  <c r="AF328" i="4"/>
  <c r="K104" i="7" s="1"/>
  <c r="AF329" i="4"/>
  <c r="L104" i="7" s="1"/>
  <c r="AF330" i="4"/>
  <c r="J105" i="7" s="1"/>
  <c r="AF331" i="4"/>
  <c r="K105" i="7" s="1"/>
  <c r="AF332" i="4"/>
  <c r="L105" i="7" s="1"/>
  <c r="AF333" i="4"/>
  <c r="J106" i="7" s="1"/>
  <c r="AF334" i="4"/>
  <c r="K106" i="7" s="1"/>
  <c r="AF335" i="4"/>
  <c r="L106" i="7" s="1"/>
  <c r="AF336" i="4"/>
  <c r="J107" i="7" s="1"/>
  <c r="AF337" i="4"/>
  <c r="K107" i="7" s="1"/>
  <c r="AF338" i="4"/>
  <c r="L107" i="7" s="1"/>
  <c r="AF339" i="4"/>
  <c r="J108" i="7" s="1"/>
  <c r="AF340" i="4"/>
  <c r="K108" i="7" s="1"/>
  <c r="AF341" i="4"/>
  <c r="L108" i="7" s="1"/>
  <c r="AF342" i="4"/>
  <c r="J109" i="7" s="1"/>
  <c r="AF343" i="4"/>
  <c r="K109" i="7" s="1"/>
  <c r="AF344" i="4"/>
  <c r="L109" i="7" s="1"/>
  <c r="AF345" i="4"/>
  <c r="J110" i="7" s="1"/>
  <c r="AF346" i="4"/>
  <c r="K110" i="7" s="1"/>
  <c r="AF347" i="4"/>
  <c r="L110" i="7" s="1"/>
  <c r="AF348" i="4"/>
  <c r="J111" i="7" s="1"/>
  <c r="AF349" i="4"/>
  <c r="K111" i="7" s="1"/>
  <c r="AF350" i="4"/>
  <c r="L111" i="7" s="1"/>
  <c r="AF351" i="4"/>
  <c r="J112" i="7" s="1"/>
  <c r="AF352" i="4"/>
  <c r="K112" i="7" s="1"/>
  <c r="AF353" i="4"/>
  <c r="L112" i="7" s="1"/>
  <c r="AF354" i="4"/>
  <c r="J113" i="7" s="1"/>
  <c r="AF355" i="4"/>
  <c r="K113" i="7" s="1"/>
  <c r="AF356" i="4"/>
  <c r="L113" i="7" s="1"/>
  <c r="AF357" i="4"/>
  <c r="J114" i="7" s="1"/>
  <c r="AF358" i="4"/>
  <c r="K114" i="7" s="1"/>
  <c r="AF359" i="4"/>
  <c r="L114" i="7" s="1"/>
  <c r="AF360" i="4"/>
  <c r="J115" i="7" s="1"/>
  <c r="AF361" i="4"/>
  <c r="K115" i="7" s="1"/>
  <c r="AF362" i="4"/>
  <c r="L115" i="7" s="1"/>
  <c r="AF363" i="4"/>
  <c r="J116" i="7" s="1"/>
  <c r="AF364" i="4"/>
  <c r="K116" i="7" s="1"/>
  <c r="AF365" i="4"/>
  <c r="L116" i="7" s="1"/>
  <c r="AF366" i="4"/>
  <c r="J117" i="7" s="1"/>
  <c r="AF367" i="4"/>
  <c r="K117" i="7" s="1"/>
  <c r="AF368" i="4"/>
  <c r="L117" i="7" s="1"/>
  <c r="AF369" i="4"/>
  <c r="J118" i="7" s="1"/>
  <c r="AF370" i="4"/>
  <c r="K118" i="7" s="1"/>
  <c r="AF371" i="4"/>
  <c r="L118" i="7" s="1"/>
  <c r="AF372" i="4"/>
  <c r="J119" i="7" s="1"/>
  <c r="AF373" i="4"/>
  <c r="K119" i="7" s="1"/>
  <c r="AF374" i="4"/>
  <c r="L119" i="7" s="1"/>
  <c r="AF375" i="4"/>
  <c r="J120" i="7" s="1"/>
  <c r="AF376" i="4"/>
  <c r="K120" i="7" s="1"/>
  <c r="AF377" i="4"/>
  <c r="L120" i="7" s="1"/>
  <c r="AF378" i="4"/>
  <c r="J121" i="7" s="1"/>
  <c r="AF379" i="4"/>
  <c r="K121" i="7" s="1"/>
  <c r="AF380" i="4"/>
  <c r="L121" i="7" s="1"/>
  <c r="AF381" i="4"/>
  <c r="J122" i="7" s="1"/>
  <c r="AF382" i="4"/>
  <c r="K122" i="7" s="1"/>
  <c r="AF383" i="4"/>
  <c r="L122" i="7" s="1"/>
  <c r="AF384" i="4"/>
  <c r="J123" i="7" s="1"/>
  <c r="AF385" i="4"/>
  <c r="K123" i="7" s="1"/>
  <c r="AF386" i="4"/>
  <c r="L123" i="7" s="1"/>
  <c r="AF387" i="4"/>
  <c r="J124" i="7"/>
  <c r="AF388" i="4"/>
  <c r="K124" i="7" s="1"/>
  <c r="AF389" i="4"/>
  <c r="L124" i="7" s="1"/>
  <c r="AF390" i="4"/>
  <c r="J125" i="7" s="1"/>
  <c r="AF391" i="4"/>
  <c r="K125" i="7" s="1"/>
  <c r="AF392" i="4"/>
  <c r="L125" i="7" s="1"/>
  <c r="AF393" i="4"/>
  <c r="J126" i="7" s="1"/>
  <c r="AF394" i="4"/>
  <c r="K126" i="7" s="1"/>
  <c r="AF395" i="4"/>
  <c r="L126" i="7" s="1"/>
  <c r="AF396" i="4"/>
  <c r="J127" i="7" s="1"/>
  <c r="AF397" i="4"/>
  <c r="K127" i="7" s="1"/>
  <c r="AF398" i="4"/>
  <c r="L127" i="7" s="1"/>
  <c r="AF399" i="4"/>
  <c r="J128" i="7" s="1"/>
  <c r="AF400" i="4"/>
  <c r="K128" i="7" s="1"/>
  <c r="AF401" i="4"/>
  <c r="L128" i="7" s="1"/>
  <c r="AF402" i="4"/>
  <c r="J129" i="7" s="1"/>
  <c r="AF403" i="4"/>
  <c r="K129" i="7" s="1"/>
  <c r="AF404" i="4"/>
  <c r="L129" i="7" s="1"/>
  <c r="AF405" i="4"/>
  <c r="J130" i="7" s="1"/>
  <c r="AF406" i="4"/>
  <c r="K130" i="7" s="1"/>
  <c r="AF407" i="4"/>
  <c r="L130" i="7" s="1"/>
  <c r="AF408" i="4"/>
  <c r="J131" i="7" s="1"/>
  <c r="AF409" i="4"/>
  <c r="K131" i="7" s="1"/>
  <c r="AF410" i="4"/>
  <c r="L131" i="7" s="1"/>
  <c r="AF411" i="4"/>
  <c r="J132" i="7" s="1"/>
  <c r="AF412" i="4"/>
  <c r="K132" i="7" s="1"/>
  <c r="AF413" i="4"/>
  <c r="L132" i="7" s="1"/>
  <c r="AF414" i="4"/>
  <c r="J133" i="7" s="1"/>
  <c r="AF415" i="4"/>
  <c r="K133" i="7" s="1"/>
  <c r="AF416" i="4"/>
  <c r="L133" i="7" s="1"/>
  <c r="AF417" i="4"/>
  <c r="J134" i="7" s="1"/>
  <c r="AF418" i="4"/>
  <c r="K134" i="7" s="1"/>
  <c r="AF419" i="4"/>
  <c r="L134" i="7" s="1"/>
  <c r="AF420" i="4"/>
  <c r="J135" i="7" s="1"/>
  <c r="AF421" i="4"/>
  <c r="K135" i="7" s="1"/>
  <c r="AF422" i="4"/>
  <c r="L135" i="7" s="1"/>
  <c r="AF423" i="4"/>
  <c r="J136" i="7" s="1"/>
  <c r="AF424" i="4"/>
  <c r="K136" i="7" s="1"/>
  <c r="AF425" i="4"/>
  <c r="L136" i="7" s="1"/>
  <c r="AF426" i="4"/>
  <c r="J137" i="7" s="1"/>
  <c r="AF427" i="4"/>
  <c r="K137" i="7" s="1"/>
  <c r="AF428" i="4"/>
  <c r="L137" i="7" s="1"/>
  <c r="AF429" i="4"/>
  <c r="J138" i="7" s="1"/>
  <c r="AF430" i="4"/>
  <c r="K138" i="7" s="1"/>
  <c r="AF431" i="4"/>
  <c r="L138" i="7" s="1"/>
  <c r="AF432" i="4"/>
  <c r="J139" i="7" s="1"/>
  <c r="AF433" i="4"/>
  <c r="K139" i="7" s="1"/>
  <c r="AF434" i="4"/>
  <c r="L139" i="7" s="1"/>
  <c r="AF435" i="4"/>
  <c r="J140" i="7" s="1"/>
  <c r="AF436" i="4"/>
  <c r="K140" i="7" s="1"/>
  <c r="AF437" i="4"/>
  <c r="L140" i="7" s="1"/>
  <c r="AF438" i="4"/>
  <c r="J141" i="7" s="1"/>
  <c r="AF439" i="4"/>
  <c r="K141" i="7" s="1"/>
  <c r="AF440" i="4"/>
  <c r="L141" i="7" s="1"/>
  <c r="AF441" i="4"/>
  <c r="J142" i="7" s="1"/>
  <c r="AF442" i="4"/>
  <c r="K142" i="7" s="1"/>
  <c r="AF443" i="4"/>
  <c r="L142" i="7" s="1"/>
  <c r="AF444" i="4"/>
  <c r="J143" i="7" s="1"/>
  <c r="AF445" i="4"/>
  <c r="K143" i="7" s="1"/>
  <c r="AF446" i="4"/>
  <c r="L143" i="7" s="1"/>
  <c r="AF447" i="4"/>
  <c r="J144" i="7" s="1"/>
  <c r="AF448" i="4"/>
  <c r="K144" i="7" s="1"/>
  <c r="AF449" i="4"/>
  <c r="L144" i="7" s="1"/>
  <c r="AF450" i="4"/>
  <c r="J145" i="7" s="1"/>
  <c r="AF451" i="4"/>
  <c r="K145" i="7" s="1"/>
  <c r="AF452" i="4"/>
  <c r="L145" i="7" s="1"/>
  <c r="AF453" i="4"/>
  <c r="J146" i="7" s="1"/>
  <c r="AF454" i="4"/>
  <c r="K146" i="7" s="1"/>
  <c r="AF455" i="4"/>
  <c r="L146" i="7" s="1"/>
  <c r="AF456" i="4"/>
  <c r="J147" i="7" s="1"/>
  <c r="AF457" i="4"/>
  <c r="K147" i="7" s="1"/>
  <c r="AF458" i="4"/>
  <c r="L147" i="7" s="1"/>
  <c r="AF459" i="4"/>
  <c r="J148" i="7" s="1"/>
  <c r="AF460" i="4"/>
  <c r="K148" i="7" s="1"/>
  <c r="AF461" i="4"/>
  <c r="L148" i="7" s="1"/>
  <c r="AF462" i="4"/>
  <c r="J149" i="7" s="1"/>
  <c r="AF463" i="4"/>
  <c r="K149" i="7" s="1"/>
  <c r="AF464" i="4"/>
  <c r="L149" i="7" s="1"/>
  <c r="AF465" i="4"/>
  <c r="J150" i="7" s="1"/>
  <c r="AF466" i="4"/>
  <c r="K150" i="7" s="1"/>
  <c r="AF467" i="4"/>
  <c r="L150" i="7" s="1"/>
  <c r="AF468" i="4"/>
  <c r="J151" i="7" s="1"/>
  <c r="AF469" i="4"/>
  <c r="K151" i="7" s="1"/>
  <c r="AF470" i="4"/>
  <c r="L151" i="7" s="1"/>
  <c r="AF471" i="4"/>
  <c r="J152" i="7" s="1"/>
  <c r="AF472" i="4"/>
  <c r="K152" i="7" s="1"/>
  <c r="AF473" i="4"/>
  <c r="L152" i="7" s="1"/>
  <c r="AF474" i="4"/>
  <c r="J153" i="7" s="1"/>
  <c r="AF475" i="4"/>
  <c r="K153" i="7" s="1"/>
  <c r="AF476" i="4"/>
  <c r="L153" i="7" s="1"/>
  <c r="AF477" i="4"/>
  <c r="J154" i="7" s="1"/>
  <c r="AF478" i="4"/>
  <c r="K154" i="7" s="1"/>
  <c r="AF479" i="4"/>
  <c r="L154" i="7" s="1"/>
  <c r="AF480" i="4"/>
  <c r="J155" i="7" s="1"/>
  <c r="AF481" i="4"/>
  <c r="K155" i="7" s="1"/>
  <c r="AF482" i="4"/>
  <c r="L155" i="7" s="1"/>
  <c r="AF483" i="4"/>
  <c r="J156" i="7" s="1"/>
  <c r="AF484" i="4"/>
  <c r="K156" i="7" s="1"/>
  <c r="AF485" i="4"/>
  <c r="L156" i="7" s="1"/>
  <c r="AF486" i="4"/>
  <c r="J157" i="7" s="1"/>
  <c r="AF487" i="4"/>
  <c r="K157" i="7" s="1"/>
  <c r="AF488" i="4"/>
  <c r="L157" i="7" s="1"/>
  <c r="AF489" i="4"/>
  <c r="J158" i="7" s="1"/>
  <c r="AF490" i="4"/>
  <c r="K158" i="7" s="1"/>
  <c r="AF491" i="4"/>
  <c r="L158" i="7" s="1"/>
  <c r="AF492" i="4"/>
  <c r="J159" i="7" s="1"/>
  <c r="AF493" i="4"/>
  <c r="K159" i="7" s="1"/>
  <c r="AF494" i="4"/>
  <c r="L159" i="7" s="1"/>
  <c r="AF495" i="4"/>
  <c r="J160" i="7" s="1"/>
  <c r="AF496" i="4"/>
  <c r="K160" i="7" s="1"/>
  <c r="AF497" i="4"/>
  <c r="L160" i="7" s="1"/>
  <c r="AF498" i="4"/>
  <c r="J161" i="7" s="1"/>
  <c r="AF499" i="4"/>
  <c r="K161" i="7" s="1"/>
  <c r="AF500" i="4"/>
  <c r="L161" i="7" s="1"/>
  <c r="AF501" i="4"/>
  <c r="J162" i="7" s="1"/>
  <c r="AF502" i="4"/>
  <c r="K162" i="7" s="1"/>
  <c r="AF503" i="4"/>
  <c r="L162" i="7" s="1"/>
  <c r="AF504" i="4"/>
  <c r="J163" i="7" s="1"/>
  <c r="AF505" i="4"/>
  <c r="K163" i="7" s="1"/>
  <c r="AF506" i="4"/>
  <c r="L163" i="7" s="1"/>
  <c r="AF507" i="4"/>
  <c r="J164" i="7" s="1"/>
  <c r="AF508" i="4"/>
  <c r="K164" i="7" s="1"/>
  <c r="AF509" i="4"/>
  <c r="L164" i="7" s="1"/>
  <c r="AF510" i="4"/>
  <c r="J165" i="7" s="1"/>
  <c r="AF511" i="4"/>
  <c r="K165" i="7" s="1"/>
  <c r="AF512" i="4"/>
  <c r="L165" i="7" s="1"/>
  <c r="AF513" i="4"/>
  <c r="J166" i="7" s="1"/>
  <c r="AF514" i="4"/>
  <c r="K166" i="7" s="1"/>
  <c r="AF515" i="4"/>
  <c r="L166" i="7" s="1"/>
  <c r="AF516" i="4"/>
  <c r="J167" i="7" s="1"/>
  <c r="AF517" i="4"/>
  <c r="K167" i="7" s="1"/>
  <c r="AF518" i="4"/>
  <c r="L167" i="7" s="1"/>
  <c r="AF519" i="4"/>
  <c r="J168" i="7" s="1"/>
  <c r="AF520" i="4"/>
  <c r="K168" i="7" s="1"/>
  <c r="AF521" i="4"/>
  <c r="L168" i="7" s="1"/>
  <c r="AF522" i="4"/>
  <c r="J169" i="7" s="1"/>
  <c r="AF523" i="4"/>
  <c r="K169" i="7" s="1"/>
  <c r="AF524" i="4"/>
  <c r="L169" i="7" s="1"/>
  <c r="AF525" i="4"/>
  <c r="J170" i="7" s="1"/>
  <c r="AF526" i="4"/>
  <c r="K170" i="7" s="1"/>
  <c r="AF527" i="4"/>
  <c r="L170" i="7" s="1"/>
  <c r="AF528" i="4"/>
  <c r="J171" i="7" s="1"/>
  <c r="AF529" i="4"/>
  <c r="K171" i="7" s="1"/>
  <c r="AF530" i="4"/>
  <c r="L171" i="7" s="1"/>
  <c r="AF531" i="4"/>
  <c r="J172" i="7" s="1"/>
  <c r="AF532" i="4"/>
  <c r="K172" i="7" s="1"/>
  <c r="AF533" i="4"/>
  <c r="L172" i="7" s="1"/>
  <c r="AF534" i="4"/>
  <c r="J173" i="7" s="1"/>
  <c r="AF535" i="4"/>
  <c r="K173" i="7" s="1"/>
  <c r="AF536" i="4"/>
  <c r="L173" i="7" s="1"/>
  <c r="AF537" i="4"/>
  <c r="J174" i="7" s="1"/>
  <c r="AF538" i="4"/>
  <c r="K174" i="7" s="1"/>
  <c r="AF539" i="4"/>
  <c r="L174" i="7" s="1"/>
  <c r="AF540" i="4"/>
  <c r="J175" i="7" s="1"/>
  <c r="AF541" i="4"/>
  <c r="K175" i="7" s="1"/>
  <c r="AF542" i="4"/>
  <c r="L175" i="7" s="1"/>
  <c r="AF543" i="4"/>
  <c r="J176" i="7" s="1"/>
  <c r="AF544" i="4"/>
  <c r="K176" i="7" s="1"/>
  <c r="AF545" i="4"/>
  <c r="L176" i="7" s="1"/>
  <c r="AF546" i="4"/>
  <c r="J177" i="7" s="1"/>
  <c r="AF547" i="4"/>
  <c r="K177" i="7" s="1"/>
  <c r="AF548" i="4"/>
  <c r="L177" i="7" s="1"/>
  <c r="AF549" i="4"/>
  <c r="J178" i="7" s="1"/>
  <c r="AF550" i="4"/>
  <c r="K178" i="7" s="1"/>
  <c r="AF551" i="4"/>
  <c r="L178" i="7" s="1"/>
  <c r="AF552" i="4"/>
  <c r="J179" i="7" s="1"/>
  <c r="AF553" i="4"/>
  <c r="K179" i="7" s="1"/>
  <c r="AF554" i="4"/>
  <c r="L179" i="7" s="1"/>
  <c r="AF555" i="4"/>
  <c r="J180" i="7" s="1"/>
  <c r="AF556" i="4"/>
  <c r="K180" i="7" s="1"/>
  <c r="AF557" i="4"/>
  <c r="L180" i="7" s="1"/>
  <c r="AF558" i="4"/>
  <c r="J181" i="7" s="1"/>
  <c r="AF559" i="4"/>
  <c r="K181" i="7" s="1"/>
  <c r="AF560" i="4"/>
  <c r="L181" i="7" s="1"/>
  <c r="AF561" i="4"/>
  <c r="J182" i="7" s="1"/>
  <c r="AF562" i="4"/>
  <c r="K182" i="7" s="1"/>
  <c r="AF563" i="4"/>
  <c r="L182" i="7" s="1"/>
  <c r="AF564" i="4"/>
  <c r="J183" i="7" s="1"/>
  <c r="AF565" i="4"/>
  <c r="K183" i="7" s="1"/>
  <c r="AF566" i="4"/>
  <c r="L183" i="7" s="1"/>
  <c r="AF567" i="4"/>
  <c r="J184" i="7" s="1"/>
  <c r="AF568" i="4"/>
  <c r="K184" i="7" s="1"/>
  <c r="AF569" i="4"/>
  <c r="L184" i="7" s="1"/>
  <c r="AF570" i="4"/>
  <c r="J185" i="7" s="1"/>
  <c r="AF571" i="4"/>
  <c r="K185" i="7" s="1"/>
  <c r="AF572" i="4"/>
  <c r="L185" i="7" s="1"/>
  <c r="AF573" i="4"/>
  <c r="J186" i="7" s="1"/>
  <c r="AF574" i="4"/>
  <c r="K186" i="7" s="1"/>
  <c r="AF575" i="4"/>
  <c r="L186" i="7" s="1"/>
  <c r="AF576" i="4"/>
  <c r="J187" i="7" s="1"/>
  <c r="AF577" i="4"/>
  <c r="K187" i="7" s="1"/>
  <c r="AF578" i="4"/>
  <c r="L187" i="7" s="1"/>
  <c r="AF579" i="4"/>
  <c r="J188" i="7" s="1"/>
  <c r="AF580" i="4"/>
  <c r="K188" i="7" s="1"/>
  <c r="AF581" i="4"/>
  <c r="L188" i="7" s="1"/>
  <c r="AF582" i="4"/>
  <c r="J189" i="7" s="1"/>
  <c r="AF583" i="4"/>
  <c r="K189" i="7" s="1"/>
  <c r="AF584" i="4"/>
  <c r="L189" i="7" s="1"/>
  <c r="AF585" i="4"/>
  <c r="J190" i="7" s="1"/>
  <c r="AF586" i="4"/>
  <c r="K190" i="7" s="1"/>
  <c r="AF587" i="4"/>
  <c r="L190" i="7" s="1"/>
  <c r="AF588" i="4"/>
  <c r="J191" i="7" s="1"/>
  <c r="AF589" i="4"/>
  <c r="K191" i="7" s="1"/>
  <c r="AF590" i="4"/>
  <c r="L191" i="7" s="1"/>
  <c r="AF591" i="4"/>
  <c r="J192" i="7" s="1"/>
  <c r="AF592" i="4"/>
  <c r="K192" i="7" s="1"/>
  <c r="AF593" i="4"/>
  <c r="L192" i="7" s="1"/>
  <c r="AF594" i="4"/>
  <c r="J193" i="7" s="1"/>
  <c r="AF595" i="4"/>
  <c r="K193" i="7" s="1"/>
  <c r="AF596" i="4"/>
  <c r="L193" i="7" s="1"/>
  <c r="AF597" i="4"/>
  <c r="J194" i="7" s="1"/>
  <c r="AF598" i="4"/>
  <c r="K194" i="7" s="1"/>
  <c r="AF599" i="4"/>
  <c r="L194" i="7" s="1"/>
  <c r="AF600" i="4"/>
  <c r="J195" i="7" s="1"/>
  <c r="AF601" i="4"/>
  <c r="K195" i="7" s="1"/>
  <c r="AF602" i="4"/>
  <c r="L195" i="7" s="1"/>
  <c r="AF603" i="4"/>
  <c r="J196" i="7" s="1"/>
  <c r="AF604" i="4"/>
  <c r="K196" i="7" s="1"/>
  <c r="AF605" i="4"/>
  <c r="L196" i="7" s="1"/>
  <c r="AF606" i="4"/>
  <c r="J197" i="7" s="1"/>
  <c r="AF607" i="4"/>
  <c r="K197" i="7" s="1"/>
  <c r="AF608" i="4"/>
  <c r="L197" i="7" s="1"/>
  <c r="AF609" i="4"/>
  <c r="J198" i="7" s="1"/>
  <c r="AF610" i="4"/>
  <c r="K198" i="7" s="1"/>
  <c r="AF611" i="4"/>
  <c r="L198" i="7" s="1"/>
  <c r="AF612" i="4"/>
  <c r="J199" i="7" s="1"/>
  <c r="AF613" i="4"/>
  <c r="K199" i="7" s="1"/>
  <c r="AF614" i="4"/>
  <c r="L199" i="7" s="1"/>
  <c r="AF615" i="4"/>
  <c r="J200" i="7" s="1"/>
  <c r="AF616" i="4"/>
  <c r="K200" i="7" s="1"/>
  <c r="AF617" i="4"/>
  <c r="L200" i="7" s="1"/>
  <c r="AF618" i="4"/>
  <c r="J201" i="7" s="1"/>
  <c r="AF619" i="4"/>
  <c r="K201" i="7" s="1"/>
  <c r="AF620" i="4"/>
  <c r="L201" i="7" s="1"/>
  <c r="I67" i="7"/>
  <c r="I161" i="7"/>
  <c r="I193" i="7"/>
  <c r="I185" i="7"/>
  <c r="I152" i="7"/>
  <c r="I177" i="7"/>
  <c r="I124" i="7"/>
  <c r="I51" i="7"/>
  <c r="I201" i="7"/>
  <c r="I92" i="7"/>
  <c r="I199" i="7"/>
  <c r="I183" i="7"/>
  <c r="I175" i="7"/>
  <c r="I167" i="7"/>
  <c r="I159" i="7"/>
  <c r="I148" i="7"/>
  <c r="I116" i="7"/>
  <c r="I84" i="7"/>
  <c r="I35" i="7"/>
  <c r="I197" i="7"/>
  <c r="I189" i="7"/>
  <c r="I181" i="7"/>
  <c r="I165" i="7"/>
  <c r="I157" i="7"/>
  <c r="I140" i="7"/>
  <c r="I108" i="7"/>
  <c r="I76" i="7"/>
  <c r="I19" i="7"/>
  <c r="I195" i="7"/>
  <c r="I179" i="7"/>
  <c r="I171" i="7"/>
  <c r="I163" i="7"/>
  <c r="I132" i="7"/>
  <c r="I100" i="7"/>
  <c r="I10" i="7"/>
  <c r="I22" i="7"/>
  <c r="I50" i="7"/>
  <c r="I62" i="7"/>
  <c r="I71" i="7"/>
  <c r="I75" i="7"/>
  <c r="I79" i="7"/>
  <c r="I87" i="7"/>
  <c r="I91" i="7"/>
  <c r="I95" i="7"/>
  <c r="I99" i="7"/>
  <c r="I103" i="7"/>
  <c r="I107" i="7"/>
  <c r="I111" i="7"/>
  <c r="I123" i="7"/>
  <c r="I127" i="7"/>
  <c r="I131" i="7"/>
  <c r="I135" i="7"/>
  <c r="I139" i="7"/>
  <c r="I143" i="7"/>
  <c r="I147" i="7"/>
  <c r="I151" i="7"/>
  <c r="I146" i="7"/>
  <c r="I138" i="7"/>
  <c r="I130" i="7"/>
  <c r="I122" i="7"/>
  <c r="I114" i="7"/>
  <c r="I106" i="7"/>
  <c r="I98" i="7"/>
  <c r="I82" i="7"/>
  <c r="I74" i="7"/>
  <c r="I63" i="7"/>
  <c r="I47" i="7"/>
  <c r="I31" i="7"/>
  <c r="I18" i="7"/>
  <c r="I30" i="7"/>
  <c r="I42" i="7"/>
  <c r="I54" i="7"/>
  <c r="I70" i="7"/>
  <c r="I12" i="7"/>
  <c r="I24" i="7"/>
  <c r="I40" i="7"/>
  <c r="I48" i="7"/>
  <c r="I56" i="7"/>
  <c r="I64" i="7"/>
  <c r="I200" i="7"/>
  <c r="I196" i="7"/>
  <c r="I194" i="7"/>
  <c r="I192" i="7"/>
  <c r="I190" i="7"/>
  <c r="I188" i="7"/>
  <c r="I186" i="7"/>
  <c r="I184" i="7"/>
  <c r="I182" i="7"/>
  <c r="I180" i="7"/>
  <c r="I178" i="7"/>
  <c r="I176" i="7"/>
  <c r="I174" i="7"/>
  <c r="I172" i="7"/>
  <c r="I170" i="7"/>
  <c r="I168" i="7"/>
  <c r="I166" i="7"/>
  <c r="I164" i="7"/>
  <c r="I160" i="7"/>
  <c r="I158" i="7"/>
  <c r="I156" i="7"/>
  <c r="I154" i="7"/>
  <c r="I150" i="7"/>
  <c r="I136" i="7"/>
  <c r="I128" i="7"/>
  <c r="I120" i="7"/>
  <c r="I112" i="7"/>
  <c r="I104" i="7"/>
  <c r="I96" i="7"/>
  <c r="I88" i="7"/>
  <c r="I80" i="7"/>
  <c r="I59" i="7"/>
  <c r="I11" i="7"/>
  <c r="I14" i="7"/>
  <c r="I26" i="7"/>
  <c r="I34" i="7"/>
  <c r="I46" i="7"/>
  <c r="I58" i="7"/>
  <c r="I66" i="7"/>
  <c r="I36" i="7"/>
  <c r="I44" i="7"/>
  <c r="I52" i="7"/>
  <c r="I60" i="7"/>
  <c r="I68" i="7"/>
  <c r="I17" i="7"/>
  <c r="I29" i="7"/>
  <c r="I33" i="7"/>
  <c r="I37" i="7"/>
  <c r="I41" i="7"/>
  <c r="I45" i="7"/>
  <c r="I49" i="7"/>
  <c r="I53" i="7"/>
  <c r="I57" i="7"/>
  <c r="I73" i="7"/>
  <c r="I77" i="7"/>
  <c r="I81" i="7"/>
  <c r="I85" i="7"/>
  <c r="I89" i="7"/>
  <c r="I93" i="7"/>
  <c r="I105" i="7"/>
  <c r="I109" i="7"/>
  <c r="I113" i="7"/>
  <c r="I117" i="7"/>
  <c r="I121" i="7"/>
  <c r="I125" i="7"/>
  <c r="I129" i="7"/>
  <c r="I133" i="7"/>
  <c r="I141" i="7"/>
  <c r="I145" i="7"/>
  <c r="I153" i="7"/>
  <c r="I149" i="7"/>
  <c r="I142" i="7"/>
  <c r="I134" i="7"/>
  <c r="I118" i="7"/>
  <c r="I110" i="7"/>
  <c r="I102" i="7"/>
  <c r="I94" i="7"/>
  <c r="I86" i="7"/>
  <c r="I78" i="7"/>
  <c r="I69" i="7"/>
  <c r="I55" i="7"/>
  <c r="I23" i="7"/>
  <c r="AI618" i="4"/>
  <c r="AI615" i="4"/>
  <c r="AI612" i="4"/>
  <c r="AI609" i="4"/>
  <c r="AI606" i="4"/>
  <c r="AI603" i="4"/>
  <c r="AI600" i="4"/>
  <c r="AI597" i="4"/>
  <c r="AI594" i="4"/>
  <c r="AI591" i="4"/>
  <c r="AI588" i="4"/>
  <c r="AI585" i="4"/>
  <c r="AI582" i="4"/>
  <c r="AI579" i="4"/>
  <c r="AI576" i="4"/>
  <c r="AI573" i="4"/>
  <c r="AI570" i="4"/>
  <c r="AI567" i="4"/>
  <c r="AI564" i="4"/>
  <c r="AI561" i="4"/>
  <c r="AI558" i="4"/>
  <c r="AI555" i="4"/>
  <c r="AI552" i="4"/>
  <c r="AI549" i="4"/>
  <c r="AI546" i="4"/>
  <c r="AI543" i="4"/>
  <c r="AI540" i="4"/>
  <c r="AI537" i="4"/>
  <c r="AI534" i="4"/>
  <c r="AI531" i="4"/>
  <c r="AI528" i="4"/>
  <c r="AI525" i="4"/>
  <c r="AI522" i="4"/>
  <c r="AI519" i="4"/>
  <c r="AI516" i="4"/>
  <c r="AI513" i="4"/>
  <c r="AI510" i="4"/>
  <c r="AI507" i="4"/>
  <c r="AI504" i="4"/>
  <c r="AI501" i="4"/>
  <c r="AI498" i="4"/>
  <c r="AI495" i="4"/>
  <c r="AI492" i="4"/>
  <c r="AI489" i="4"/>
  <c r="AI486" i="4"/>
  <c r="AI483" i="4"/>
  <c r="AI480" i="4"/>
  <c r="AI477" i="4"/>
  <c r="AI474" i="4"/>
  <c r="AI471" i="4"/>
  <c r="AI468" i="4"/>
  <c r="AI465" i="4"/>
  <c r="AI462" i="4"/>
  <c r="AI459" i="4"/>
  <c r="AI456" i="4"/>
  <c r="AI453" i="4"/>
  <c r="AI450" i="4"/>
  <c r="AI447" i="4"/>
  <c r="AI444" i="4"/>
  <c r="AI441" i="4"/>
  <c r="AI438" i="4"/>
  <c r="AI435" i="4"/>
  <c r="AI432" i="4"/>
  <c r="AI429" i="4"/>
  <c r="AI426" i="4"/>
  <c r="AI423" i="4"/>
  <c r="AI420" i="4"/>
  <c r="AI417" i="4"/>
  <c r="AI414" i="4"/>
  <c r="AI411" i="4"/>
  <c r="AI408" i="4"/>
  <c r="AI405" i="4"/>
  <c r="AI402" i="4"/>
  <c r="AI399" i="4"/>
  <c r="AI396" i="4"/>
  <c r="AI393" i="4"/>
  <c r="AI390" i="4"/>
  <c r="AI387" i="4"/>
  <c r="AI384" i="4"/>
  <c r="AI381" i="4"/>
  <c r="AI378" i="4"/>
  <c r="AI375" i="4"/>
  <c r="AI372" i="4"/>
  <c r="AI369" i="4"/>
  <c r="AI366" i="4"/>
  <c r="AI363" i="4"/>
  <c r="AI360" i="4"/>
  <c r="AI357" i="4"/>
  <c r="AI354" i="4"/>
  <c r="AI351" i="4"/>
  <c r="AI348" i="4"/>
  <c r="AI345" i="4"/>
  <c r="AI342" i="4"/>
  <c r="AI339" i="4"/>
  <c r="AI336" i="4"/>
  <c r="AI333" i="4"/>
  <c r="AI330" i="4"/>
  <c r="AI327" i="4"/>
  <c r="AI324" i="4"/>
  <c r="AI321" i="4"/>
  <c r="AI318" i="4"/>
  <c r="AI315" i="4"/>
  <c r="AI312" i="4"/>
  <c r="AI309" i="4"/>
  <c r="AI306" i="4"/>
  <c r="AI303" i="4"/>
  <c r="AI300" i="4"/>
  <c r="AI297" i="4"/>
  <c r="AI294" i="4"/>
  <c r="AI291" i="4"/>
  <c r="AI288" i="4"/>
  <c r="AI285" i="4"/>
  <c r="AI282" i="4"/>
  <c r="AI279" i="4"/>
  <c r="AI276" i="4"/>
  <c r="AI273" i="4"/>
  <c r="AI270" i="4"/>
  <c r="AI267" i="4"/>
  <c r="AI264" i="4"/>
  <c r="AI261" i="4"/>
  <c r="AI258" i="4"/>
  <c r="AI255" i="4"/>
  <c r="AI252" i="4"/>
  <c r="AI249" i="4"/>
  <c r="AI246" i="4"/>
  <c r="AI243" i="4"/>
  <c r="AI240" i="4"/>
  <c r="AI237" i="4"/>
  <c r="AI234" i="4"/>
  <c r="AI231" i="4"/>
  <c r="AI228" i="4"/>
  <c r="AI225" i="4"/>
  <c r="AI222" i="4"/>
  <c r="AI219" i="4"/>
  <c r="AI216" i="4"/>
  <c r="AI213" i="4"/>
  <c r="AI210" i="4"/>
  <c r="AI207" i="4"/>
  <c r="AI204" i="4"/>
  <c r="AI201" i="4"/>
  <c r="AI198" i="4"/>
  <c r="AI195" i="4"/>
  <c r="AI192" i="4"/>
  <c r="AI189" i="4"/>
  <c r="AI186" i="4"/>
  <c r="AI183" i="4"/>
  <c r="AI180" i="4"/>
  <c r="AI177" i="4"/>
  <c r="AI174" i="4"/>
  <c r="AI171" i="4"/>
  <c r="AI168" i="4"/>
  <c r="AI165" i="4"/>
  <c r="AI162" i="4"/>
  <c r="AI159" i="4"/>
  <c r="AI156" i="4"/>
  <c r="AI153" i="4"/>
  <c r="AI150" i="4"/>
  <c r="AI147" i="4"/>
  <c r="AI144" i="4"/>
  <c r="AI141" i="4"/>
  <c r="AI138" i="4"/>
  <c r="AI135" i="4"/>
  <c r="AI132" i="4"/>
  <c r="AI129" i="4"/>
  <c r="AI126" i="4"/>
  <c r="AI123" i="4"/>
  <c r="AI120" i="4"/>
  <c r="AI117" i="4"/>
  <c r="AI114" i="4"/>
  <c r="AI111" i="4"/>
  <c r="AI108" i="4"/>
  <c r="AI105" i="4"/>
  <c r="AI102" i="4"/>
  <c r="AI99" i="4"/>
  <c r="AI96" i="4"/>
  <c r="AI93" i="4"/>
  <c r="AI90" i="4"/>
  <c r="AI87" i="4"/>
  <c r="AI84" i="4"/>
  <c r="AI81" i="4"/>
  <c r="AI78" i="4"/>
  <c r="AI75" i="4"/>
  <c r="AI72" i="4"/>
  <c r="AI69" i="4"/>
  <c r="AI66" i="4"/>
  <c r="AI63" i="4"/>
  <c r="AI60" i="4"/>
  <c r="AI57" i="4"/>
  <c r="AI54" i="4"/>
  <c r="AI51" i="4"/>
  <c r="AI48" i="4"/>
  <c r="AI45" i="4"/>
  <c r="AI42" i="4"/>
  <c r="AI39" i="4"/>
  <c r="AI36" i="4"/>
  <c r="AI33" i="4"/>
  <c r="AI30" i="4"/>
  <c r="AI27" i="4"/>
  <c r="AI24" i="4"/>
  <c r="B201" i="6"/>
  <c r="B54" i="6"/>
  <c r="B53" i="6"/>
  <c r="B52" i="6"/>
  <c r="B51" i="6"/>
  <c r="B50" i="6"/>
  <c r="B49" i="6"/>
  <c r="B48" i="6"/>
  <c r="B47" i="6"/>
  <c r="B46" i="6"/>
  <c r="B40" i="6"/>
  <c r="B38" i="6"/>
  <c r="B36" i="6"/>
  <c r="B34" i="6"/>
  <c r="B33" i="6"/>
  <c r="B32" i="6"/>
  <c r="AH24" i="4"/>
  <c r="AH27" i="4"/>
  <c r="AH30" i="4"/>
  <c r="AH33" i="4"/>
  <c r="AH36" i="4"/>
  <c r="AH39" i="4"/>
  <c r="AH42" i="4"/>
  <c r="AH45" i="4"/>
  <c r="AH48" i="4"/>
  <c r="AH51" i="4"/>
  <c r="AH54" i="4"/>
  <c r="AH57" i="4"/>
  <c r="AH60" i="4"/>
  <c r="AH63" i="4"/>
  <c r="AH66" i="4"/>
  <c r="AH69" i="4"/>
  <c r="AH72" i="4"/>
  <c r="AH75" i="4"/>
  <c r="AH78" i="4"/>
  <c r="AH81" i="4"/>
  <c r="AH84" i="4"/>
  <c r="AH87" i="4"/>
  <c r="AH90" i="4"/>
  <c r="AH93" i="4"/>
  <c r="AH96" i="4"/>
  <c r="AH99" i="4"/>
  <c r="AH102" i="4"/>
  <c r="AH105" i="4"/>
  <c r="AH108" i="4"/>
  <c r="AH111" i="4"/>
  <c r="AH114" i="4"/>
  <c r="AH117" i="4"/>
  <c r="AH120" i="4"/>
  <c r="AH123" i="4"/>
  <c r="AH126" i="4"/>
  <c r="AH129" i="4"/>
  <c r="AH132" i="4"/>
  <c r="AH135" i="4"/>
  <c r="AH138" i="4"/>
  <c r="AH141" i="4"/>
  <c r="AH144" i="4"/>
  <c r="AH147" i="4"/>
  <c r="AH150" i="4"/>
  <c r="AH153" i="4"/>
  <c r="AH156" i="4"/>
  <c r="AH159" i="4"/>
  <c r="AH162" i="4"/>
  <c r="AH165" i="4"/>
  <c r="AH168" i="4"/>
  <c r="AH171" i="4"/>
  <c r="AH174" i="4"/>
  <c r="AH177" i="4"/>
  <c r="AH180" i="4"/>
  <c r="AH183" i="4"/>
  <c r="AH186" i="4"/>
  <c r="AH189" i="4"/>
  <c r="AH192" i="4"/>
  <c r="AH195" i="4"/>
  <c r="AH198" i="4"/>
  <c r="AH201" i="4"/>
  <c r="AH204" i="4"/>
  <c r="AH207" i="4"/>
  <c r="AH210" i="4"/>
  <c r="AH213" i="4"/>
  <c r="AH216" i="4"/>
  <c r="AH219" i="4"/>
  <c r="AH222" i="4"/>
  <c r="AH225" i="4"/>
  <c r="AH228" i="4"/>
  <c r="AH231" i="4"/>
  <c r="AH234" i="4"/>
  <c r="AH237" i="4"/>
  <c r="AH240" i="4"/>
  <c r="AH243" i="4"/>
  <c r="AH246" i="4"/>
  <c r="AH249" i="4"/>
  <c r="AH252" i="4"/>
  <c r="AH255" i="4"/>
  <c r="AH258" i="4"/>
  <c r="AH261" i="4"/>
  <c r="AH264" i="4"/>
  <c r="AH267" i="4"/>
  <c r="AH270" i="4"/>
  <c r="AH273" i="4"/>
  <c r="AH276" i="4"/>
  <c r="AH279" i="4"/>
  <c r="AH282" i="4"/>
  <c r="AH285" i="4"/>
  <c r="AH288" i="4"/>
  <c r="AH291" i="4"/>
  <c r="AH294" i="4"/>
  <c r="AH297" i="4"/>
  <c r="AH300" i="4"/>
  <c r="AH303" i="4"/>
  <c r="AH306" i="4"/>
  <c r="AH309" i="4"/>
  <c r="AH312" i="4"/>
  <c r="AH315" i="4"/>
  <c r="AH318" i="4"/>
  <c r="AH321" i="4"/>
  <c r="AH324" i="4"/>
  <c r="AH327" i="4"/>
  <c r="AH330" i="4"/>
  <c r="AH333" i="4"/>
  <c r="AH336" i="4"/>
  <c r="AH339" i="4"/>
  <c r="AH342" i="4"/>
  <c r="AH345" i="4"/>
  <c r="AH348" i="4"/>
  <c r="AH351" i="4"/>
  <c r="AH354" i="4"/>
  <c r="AH357" i="4"/>
  <c r="AH360" i="4"/>
  <c r="AH363" i="4"/>
  <c r="AH366" i="4"/>
  <c r="AH369" i="4"/>
  <c r="AH372" i="4"/>
  <c r="AH375" i="4"/>
  <c r="AH378" i="4"/>
  <c r="AH381" i="4"/>
  <c r="AH384" i="4"/>
  <c r="AH387" i="4"/>
  <c r="AH390" i="4"/>
  <c r="AH393" i="4"/>
  <c r="AH396" i="4"/>
  <c r="AH399" i="4"/>
  <c r="AH402" i="4"/>
  <c r="AH405" i="4"/>
  <c r="AH408" i="4"/>
  <c r="AH411" i="4"/>
  <c r="AH414" i="4"/>
  <c r="AH417" i="4"/>
  <c r="AH420" i="4"/>
  <c r="AH423" i="4"/>
  <c r="AH426" i="4"/>
  <c r="AH429" i="4"/>
  <c r="AH432" i="4"/>
  <c r="AH435" i="4"/>
  <c r="AH438" i="4"/>
  <c r="AH441" i="4"/>
  <c r="AH444" i="4"/>
  <c r="AH447" i="4"/>
  <c r="AH450" i="4"/>
  <c r="AH453" i="4"/>
  <c r="AH456" i="4"/>
  <c r="AH459" i="4"/>
  <c r="AH462" i="4"/>
  <c r="AH465" i="4"/>
  <c r="AH468" i="4"/>
  <c r="AH471" i="4"/>
  <c r="AH474" i="4"/>
  <c r="AH477" i="4"/>
  <c r="AH480" i="4"/>
  <c r="AH483" i="4"/>
  <c r="AH486" i="4"/>
  <c r="AH489" i="4"/>
  <c r="AH492" i="4"/>
  <c r="AH495" i="4"/>
  <c r="AH498" i="4"/>
  <c r="AH501" i="4"/>
  <c r="AH504" i="4"/>
  <c r="AH507" i="4"/>
  <c r="AH510" i="4"/>
  <c r="AH513" i="4"/>
  <c r="AH516" i="4"/>
  <c r="AH519" i="4"/>
  <c r="AH522" i="4"/>
  <c r="AH525" i="4"/>
  <c r="AH528" i="4"/>
  <c r="AH531" i="4"/>
  <c r="AH534" i="4"/>
  <c r="AH537" i="4"/>
  <c r="AH540" i="4"/>
  <c r="AH543" i="4"/>
  <c r="AH546" i="4"/>
  <c r="AH549" i="4"/>
  <c r="AH552" i="4"/>
  <c r="AH555" i="4"/>
  <c r="AH558" i="4"/>
  <c r="AH561" i="4"/>
  <c r="AH564" i="4"/>
  <c r="AH567" i="4"/>
  <c r="AH570" i="4"/>
  <c r="AH573" i="4"/>
  <c r="AH576" i="4"/>
  <c r="AH579" i="4"/>
  <c r="AH582" i="4"/>
  <c r="AH585" i="4"/>
  <c r="AH588" i="4"/>
  <c r="AH591" i="4"/>
  <c r="AH594" i="4"/>
  <c r="AH597" i="4"/>
  <c r="AH600" i="4"/>
  <c r="AH603" i="4"/>
  <c r="AH606" i="4"/>
  <c r="AH609" i="4"/>
  <c r="AH612" i="4"/>
  <c r="AH615" i="4"/>
  <c r="AH618" i="4"/>
  <c r="J8" i="4"/>
  <c r="J6" i="4"/>
  <c r="F8" i="7"/>
  <c r="F24" i="7"/>
  <c r="F29" i="7"/>
  <c r="F32" i="7"/>
  <c r="F37" i="7"/>
  <c r="F40" i="7"/>
  <c r="F45" i="7"/>
  <c r="F48" i="7"/>
  <c r="F53" i="7"/>
  <c r="F56" i="7"/>
  <c r="F64" i="7"/>
  <c r="F69" i="7"/>
  <c r="F77" i="7"/>
  <c r="F80" i="7"/>
  <c r="F85" i="7"/>
  <c r="F88" i="7"/>
  <c r="F93" i="7"/>
  <c r="F96" i="7"/>
  <c r="F104" i="7"/>
  <c r="F109" i="7"/>
  <c r="F112" i="7"/>
  <c r="F117" i="7"/>
  <c r="F120" i="7"/>
  <c r="F125" i="7"/>
  <c r="F128" i="7"/>
  <c r="F136" i="7"/>
  <c r="F141" i="7"/>
  <c r="F142" i="7"/>
  <c r="F145" i="7"/>
  <c r="F149" i="7"/>
  <c r="F150" i="7"/>
  <c r="F153" i="7"/>
  <c r="F157" i="7"/>
  <c r="F158" i="7"/>
  <c r="F161" i="7"/>
  <c r="F165" i="7"/>
  <c r="F166" i="7"/>
  <c r="F169" i="7"/>
  <c r="F174" i="7"/>
  <c r="F177" i="7"/>
  <c r="F181" i="7"/>
  <c r="F182" i="7"/>
  <c r="F185" i="7"/>
  <c r="F189" i="7"/>
  <c r="F190" i="7"/>
  <c r="F193" i="7"/>
  <c r="F197" i="7"/>
  <c r="F201" i="7"/>
  <c r="F194" i="7"/>
  <c r="F186" i="7"/>
  <c r="F178" i="7"/>
  <c r="F170" i="7"/>
  <c r="F137" i="7"/>
  <c r="F129" i="7"/>
  <c r="F121" i="7"/>
  <c r="F113" i="7"/>
  <c r="F105" i="7"/>
  <c r="E99" i="7"/>
  <c r="F89" i="7"/>
  <c r="F81" i="7"/>
  <c r="F73" i="7"/>
  <c r="F66" i="7"/>
  <c r="F65" i="7"/>
  <c r="F58" i="7"/>
  <c r="F57" i="7"/>
  <c r="F50" i="7"/>
  <c r="F49" i="7"/>
  <c r="F42" i="7"/>
  <c r="F41" i="7"/>
  <c r="F33" i="7"/>
  <c r="F17" i="7"/>
  <c r="E201" i="7"/>
  <c r="E200" i="7"/>
  <c r="E197" i="7"/>
  <c r="E196" i="7"/>
  <c r="E193" i="7"/>
  <c r="E192" i="7"/>
  <c r="E189" i="7"/>
  <c r="E188" i="7"/>
  <c r="E185" i="7"/>
  <c r="E184" i="7"/>
  <c r="E181" i="7"/>
  <c r="E177" i="7"/>
  <c r="E176" i="7"/>
  <c r="E173" i="7"/>
  <c r="E172" i="7"/>
  <c r="E168" i="7"/>
  <c r="E165" i="7"/>
  <c r="E164" i="7"/>
  <c r="E161" i="7"/>
  <c r="E160" i="7"/>
  <c r="E157" i="7"/>
  <c r="E156" i="7"/>
  <c r="E153" i="7"/>
  <c r="E152" i="7"/>
  <c r="E149" i="7"/>
  <c r="E148" i="7"/>
  <c r="E117" i="7"/>
  <c r="E116" i="7"/>
  <c r="E113" i="7"/>
  <c r="E112" i="7"/>
  <c r="E109" i="7"/>
  <c r="E107" i="7"/>
  <c r="E105" i="7"/>
  <c r="E104" i="7"/>
  <c r="E100" i="7"/>
  <c r="E96" i="7"/>
  <c r="E93" i="7"/>
  <c r="E92" i="7"/>
  <c r="E91" i="7"/>
  <c r="E89" i="7"/>
  <c r="E88" i="7"/>
  <c r="E85" i="7"/>
  <c r="E84" i="7"/>
  <c r="E81" i="7"/>
  <c r="E80" i="7"/>
  <c r="E77" i="7"/>
  <c r="E76" i="7"/>
  <c r="E75" i="7"/>
  <c r="E73" i="7"/>
  <c r="E69" i="7"/>
  <c r="E65" i="7"/>
  <c r="E63" i="7"/>
  <c r="E57" i="7"/>
  <c r="E53" i="7"/>
  <c r="E49" i="7"/>
  <c r="E45" i="7"/>
  <c r="E41" i="7"/>
  <c r="AD28" i="3"/>
  <c r="AE28" i="3" s="1"/>
  <c r="AC28" i="3"/>
  <c r="AD31" i="3"/>
  <c r="AE31" i="3" s="1"/>
  <c r="AC31" i="3"/>
  <c r="AF31" i="3"/>
  <c r="L5" i="6" s="1"/>
  <c r="AD32" i="3"/>
  <c r="AE32" i="3" s="1"/>
  <c r="AC32" i="3"/>
  <c r="AF32" i="3"/>
  <c r="M5" i="6" s="1"/>
  <c r="AD35" i="3"/>
  <c r="AE35" i="3" s="1"/>
  <c r="AC35" i="3"/>
  <c r="AF35" i="3"/>
  <c r="M6" i="6" s="1"/>
  <c r="AD38" i="3"/>
  <c r="AC38" i="3"/>
  <c r="AE38" i="3"/>
  <c r="AF38" i="3"/>
  <c r="M7" i="6" s="1"/>
  <c r="AD40" i="3"/>
  <c r="AC40" i="3"/>
  <c r="AE40" i="3"/>
  <c r="AF40" i="3"/>
  <c r="L8" i="6" s="1"/>
  <c r="AD41" i="3"/>
  <c r="AE41" i="3" s="1"/>
  <c r="AC41" i="3"/>
  <c r="AF41" i="3"/>
  <c r="M8" i="6" s="1"/>
  <c r="AD43" i="3"/>
  <c r="AE43" i="3" s="1"/>
  <c r="AC43" i="3"/>
  <c r="AF43" i="3"/>
  <c r="L9" i="6" s="1"/>
  <c r="AD44" i="3"/>
  <c r="AE44" i="3" s="1"/>
  <c r="AC44" i="3"/>
  <c r="AF44" i="3"/>
  <c r="M9" i="6" s="1"/>
  <c r="AD46" i="3"/>
  <c r="AE46" i="3" s="1"/>
  <c r="AC46" i="3"/>
  <c r="AF46" i="3"/>
  <c r="L10" i="6" s="1"/>
  <c r="AD47" i="3"/>
  <c r="AE47" i="3" s="1"/>
  <c r="AC47" i="3"/>
  <c r="AF47" i="3"/>
  <c r="M10" i="6" s="1"/>
  <c r="AD50" i="3"/>
  <c r="AE50" i="3" s="1"/>
  <c r="AC50" i="3"/>
  <c r="AF50" i="3"/>
  <c r="M11" i="6" s="1"/>
  <c r="AF53" i="3"/>
  <c r="M12" i="6" s="1"/>
  <c r="AF55" i="3"/>
  <c r="L13" i="6" s="1"/>
  <c r="AF56" i="3"/>
  <c r="M13" i="6" s="1"/>
  <c r="AF58" i="3"/>
  <c r="L14" i="6" s="1"/>
  <c r="AF59" i="3"/>
  <c r="M14" i="6" s="1"/>
  <c r="AF62" i="3"/>
  <c r="M15" i="6" s="1"/>
  <c r="AF65" i="3"/>
  <c r="M16" i="6" s="1"/>
  <c r="AF67" i="3"/>
  <c r="L17" i="6" s="1"/>
  <c r="AF68" i="3"/>
  <c r="M17" i="6" s="1"/>
  <c r="AF70" i="3"/>
  <c r="L18" i="6" s="1"/>
  <c r="AF71" i="3"/>
  <c r="M18" i="6" s="1"/>
  <c r="AF73" i="3"/>
  <c r="L19" i="6" s="1"/>
  <c r="AF74" i="3"/>
  <c r="M19" i="6" s="1"/>
  <c r="AF76" i="3"/>
  <c r="L20" i="6" s="1"/>
  <c r="AF77" i="3"/>
  <c r="M20" i="6" s="1"/>
  <c r="AF79" i="3"/>
  <c r="L21" i="6" s="1"/>
  <c r="AF80" i="3"/>
  <c r="M21" i="6" s="1"/>
  <c r="AF82" i="3"/>
  <c r="L22" i="6" s="1"/>
  <c r="AF83" i="3"/>
  <c r="M22" i="6" s="1"/>
  <c r="AF85" i="3"/>
  <c r="L23" i="6" s="1"/>
  <c r="AF86" i="3"/>
  <c r="M23" i="6" s="1"/>
  <c r="AF89" i="3"/>
  <c r="M24" i="6" s="1"/>
  <c r="AF91" i="3"/>
  <c r="L25" i="6" s="1"/>
  <c r="AF92" i="3"/>
  <c r="M25" i="6" s="1"/>
  <c r="AF94" i="3"/>
  <c r="L26" i="6" s="1"/>
  <c r="AF95" i="3"/>
  <c r="M26" i="6" s="1"/>
  <c r="AF97" i="3"/>
  <c r="L27" i="6" s="1"/>
  <c r="AF98" i="3"/>
  <c r="M27" i="6" s="1"/>
  <c r="AF100" i="3"/>
  <c r="L28" i="6" s="1"/>
  <c r="AF101" i="3"/>
  <c r="M28" i="6" s="1"/>
  <c r="AF103" i="3"/>
  <c r="L29" i="6" s="1"/>
  <c r="AF104" i="3"/>
  <c r="M29" i="6" s="1"/>
  <c r="AF107" i="3"/>
  <c r="M30" i="6" s="1"/>
  <c r="AF108" i="3"/>
  <c r="K31" i="6" s="1"/>
  <c r="AF109" i="3"/>
  <c r="L31" i="6" s="1"/>
  <c r="AF110" i="3"/>
  <c r="M31" i="6" s="1"/>
  <c r="AF111" i="3"/>
  <c r="K32" i="6" s="1"/>
  <c r="AF112" i="3"/>
  <c r="L32" i="6" s="1"/>
  <c r="AF113" i="3"/>
  <c r="M32" i="6" s="1"/>
  <c r="AF114" i="3"/>
  <c r="K33" i="6" s="1"/>
  <c r="AF115" i="3"/>
  <c r="L33" i="6" s="1"/>
  <c r="AF116" i="3"/>
  <c r="M33" i="6" s="1"/>
  <c r="AF117" i="3"/>
  <c r="K34" i="6" s="1"/>
  <c r="AF118" i="3"/>
  <c r="L34" i="6" s="1"/>
  <c r="AF119" i="3"/>
  <c r="M34" i="6" s="1"/>
  <c r="AF120" i="3"/>
  <c r="K35" i="6" s="1"/>
  <c r="AF121" i="3"/>
  <c r="L35" i="6" s="1"/>
  <c r="AF122" i="3"/>
  <c r="M35" i="6" s="1"/>
  <c r="AF123" i="3"/>
  <c r="K36" i="6" s="1"/>
  <c r="AF124" i="3"/>
  <c r="L36" i="6" s="1"/>
  <c r="AF125" i="3"/>
  <c r="M36" i="6" s="1"/>
  <c r="AF126" i="3"/>
  <c r="K37" i="6" s="1"/>
  <c r="AF127" i="3"/>
  <c r="L37" i="6" s="1"/>
  <c r="AF128" i="3"/>
  <c r="M37" i="6" s="1"/>
  <c r="AF129" i="3"/>
  <c r="K38" i="6" s="1"/>
  <c r="AF130" i="3"/>
  <c r="L38" i="6" s="1"/>
  <c r="AF131" i="3"/>
  <c r="M38" i="6" s="1"/>
  <c r="AF132" i="3"/>
  <c r="K39" i="6" s="1"/>
  <c r="AF133" i="3"/>
  <c r="L39" i="6" s="1"/>
  <c r="AF134" i="3"/>
  <c r="M39" i="6" s="1"/>
  <c r="AF135" i="3"/>
  <c r="K40" i="6" s="1"/>
  <c r="AF136" i="3"/>
  <c r="L40" i="6" s="1"/>
  <c r="AF137" i="3"/>
  <c r="M40" i="6" s="1"/>
  <c r="AF138" i="3"/>
  <c r="K41" i="6" s="1"/>
  <c r="AF139" i="3"/>
  <c r="L41" i="6" s="1"/>
  <c r="AF140" i="3"/>
  <c r="M41" i="6" s="1"/>
  <c r="AF141" i="3"/>
  <c r="K42" i="6" s="1"/>
  <c r="AF142" i="3"/>
  <c r="L42" i="6" s="1"/>
  <c r="AF143" i="3"/>
  <c r="M42" i="6" s="1"/>
  <c r="AF144" i="3"/>
  <c r="K43" i="6" s="1"/>
  <c r="AF145" i="3"/>
  <c r="L43" i="6" s="1"/>
  <c r="AF146" i="3"/>
  <c r="M43" i="6" s="1"/>
  <c r="AF147" i="3"/>
  <c r="K44" i="6" s="1"/>
  <c r="AF148" i="3"/>
  <c r="L44" i="6" s="1"/>
  <c r="AF149" i="3"/>
  <c r="M44" i="6" s="1"/>
  <c r="AF150" i="3"/>
  <c r="K45" i="6" s="1"/>
  <c r="AF151" i="3"/>
  <c r="L45" i="6" s="1"/>
  <c r="AF152" i="3"/>
  <c r="M45" i="6" s="1"/>
  <c r="AF153" i="3"/>
  <c r="K46" i="6" s="1"/>
  <c r="AF154" i="3"/>
  <c r="L46" i="6" s="1"/>
  <c r="AF155" i="3"/>
  <c r="M46" i="6" s="1"/>
  <c r="AF156" i="3"/>
  <c r="K47" i="6" s="1"/>
  <c r="AF157" i="3"/>
  <c r="L47" i="6" s="1"/>
  <c r="AF158" i="3"/>
  <c r="M47" i="6" s="1"/>
  <c r="AF159" i="3"/>
  <c r="K48" i="6" s="1"/>
  <c r="AF160" i="3"/>
  <c r="L48" i="6" s="1"/>
  <c r="AF161" i="3"/>
  <c r="M48" i="6" s="1"/>
  <c r="AF162" i="3"/>
  <c r="K49" i="6" s="1"/>
  <c r="AF163" i="3"/>
  <c r="L49" i="6" s="1"/>
  <c r="AF164" i="3"/>
  <c r="M49" i="6" s="1"/>
  <c r="AF165" i="3"/>
  <c r="K50" i="6" s="1"/>
  <c r="AF166" i="3"/>
  <c r="L50" i="6" s="1"/>
  <c r="AF167" i="3"/>
  <c r="M50" i="6" s="1"/>
  <c r="AF168" i="3"/>
  <c r="K51" i="6" s="1"/>
  <c r="AF169" i="3"/>
  <c r="L51" i="6" s="1"/>
  <c r="AF170" i="3"/>
  <c r="M51" i="6" s="1"/>
  <c r="AF171" i="3"/>
  <c r="K52" i="6" s="1"/>
  <c r="AF172" i="3"/>
  <c r="L52" i="6" s="1"/>
  <c r="AF173" i="3"/>
  <c r="M52" i="6" s="1"/>
  <c r="AF174" i="3"/>
  <c r="K53" i="6" s="1"/>
  <c r="AF175" i="3"/>
  <c r="L53" i="6" s="1"/>
  <c r="AF176" i="3"/>
  <c r="M53" i="6" s="1"/>
  <c r="AF177" i="3"/>
  <c r="K54" i="6" s="1"/>
  <c r="AF178" i="3"/>
  <c r="L54" i="6" s="1"/>
  <c r="AF179" i="3"/>
  <c r="M54" i="6" s="1"/>
  <c r="AF180" i="3"/>
  <c r="K55" i="6" s="1"/>
  <c r="AF181" i="3"/>
  <c r="L55" i="6" s="1"/>
  <c r="AF182" i="3"/>
  <c r="M55" i="6" s="1"/>
  <c r="AF183" i="3"/>
  <c r="K56" i="6" s="1"/>
  <c r="AF184" i="3"/>
  <c r="L56" i="6" s="1"/>
  <c r="AF185" i="3"/>
  <c r="M56" i="6" s="1"/>
  <c r="AF186" i="3"/>
  <c r="K57" i="6" s="1"/>
  <c r="AF187" i="3"/>
  <c r="L57" i="6" s="1"/>
  <c r="AF188" i="3"/>
  <c r="M57" i="6" s="1"/>
  <c r="AF189" i="3"/>
  <c r="K58" i="6" s="1"/>
  <c r="AF190" i="3"/>
  <c r="L58" i="6" s="1"/>
  <c r="AF191" i="3"/>
  <c r="M58" i="6" s="1"/>
  <c r="AF192" i="3"/>
  <c r="K59" i="6" s="1"/>
  <c r="AF193" i="3"/>
  <c r="L59" i="6" s="1"/>
  <c r="AF194" i="3"/>
  <c r="M59" i="6" s="1"/>
  <c r="AF195" i="3"/>
  <c r="K60" i="6" s="1"/>
  <c r="AF196" i="3"/>
  <c r="L60" i="6" s="1"/>
  <c r="AF197" i="3"/>
  <c r="M60" i="6" s="1"/>
  <c r="AF198" i="3"/>
  <c r="K61" i="6" s="1"/>
  <c r="AF199" i="3"/>
  <c r="L61" i="6" s="1"/>
  <c r="AF200" i="3"/>
  <c r="M61" i="6" s="1"/>
  <c r="AF201" i="3"/>
  <c r="K62" i="6" s="1"/>
  <c r="AF202" i="3"/>
  <c r="L62" i="6" s="1"/>
  <c r="AF203" i="3"/>
  <c r="M62" i="6" s="1"/>
  <c r="AF204" i="3"/>
  <c r="K63" i="6" s="1"/>
  <c r="AF205" i="3"/>
  <c r="L63" i="6" s="1"/>
  <c r="AF206" i="3"/>
  <c r="M63" i="6" s="1"/>
  <c r="AF207" i="3"/>
  <c r="K64" i="6" s="1"/>
  <c r="AF208" i="3"/>
  <c r="L64" i="6" s="1"/>
  <c r="AF209" i="3"/>
  <c r="M64" i="6" s="1"/>
  <c r="AF210" i="3"/>
  <c r="K65" i="6" s="1"/>
  <c r="AF211" i="3"/>
  <c r="L65" i="6" s="1"/>
  <c r="AF212" i="3"/>
  <c r="M65" i="6" s="1"/>
  <c r="AF213" i="3"/>
  <c r="K66" i="6" s="1"/>
  <c r="AF214" i="3"/>
  <c r="L66" i="6" s="1"/>
  <c r="AF215" i="3"/>
  <c r="M66" i="6" s="1"/>
  <c r="AF216" i="3"/>
  <c r="K67" i="6" s="1"/>
  <c r="AF217" i="3"/>
  <c r="L67" i="6" s="1"/>
  <c r="AF218" i="3"/>
  <c r="M67" i="6" s="1"/>
  <c r="AF219" i="3"/>
  <c r="K68" i="6" s="1"/>
  <c r="AF220" i="3"/>
  <c r="L68" i="6" s="1"/>
  <c r="AF221" i="3"/>
  <c r="M68" i="6" s="1"/>
  <c r="AF222" i="3"/>
  <c r="K69" i="6" s="1"/>
  <c r="AF223" i="3"/>
  <c r="L69" i="6" s="1"/>
  <c r="AF224" i="3"/>
  <c r="M69" i="6" s="1"/>
  <c r="AF225" i="3"/>
  <c r="K70" i="6" s="1"/>
  <c r="AF226" i="3"/>
  <c r="L70" i="6" s="1"/>
  <c r="AF227" i="3"/>
  <c r="M70" i="6" s="1"/>
  <c r="AF228" i="3"/>
  <c r="K71" i="6" s="1"/>
  <c r="AF229" i="3"/>
  <c r="L71" i="6" s="1"/>
  <c r="AF230" i="3"/>
  <c r="M71" i="6" s="1"/>
  <c r="AF231" i="3"/>
  <c r="K72" i="6" s="1"/>
  <c r="AF232" i="3"/>
  <c r="L72" i="6" s="1"/>
  <c r="AF233" i="3"/>
  <c r="M72" i="6" s="1"/>
  <c r="AF234" i="3"/>
  <c r="K73" i="6" s="1"/>
  <c r="AF235" i="3"/>
  <c r="L73" i="6" s="1"/>
  <c r="AF236" i="3"/>
  <c r="M73" i="6" s="1"/>
  <c r="AF237" i="3"/>
  <c r="K74" i="6" s="1"/>
  <c r="AF238" i="3"/>
  <c r="L74" i="6" s="1"/>
  <c r="AF239" i="3"/>
  <c r="M74" i="6" s="1"/>
  <c r="AF240" i="3"/>
  <c r="K75" i="6" s="1"/>
  <c r="AF241" i="3"/>
  <c r="L75" i="6" s="1"/>
  <c r="AF242" i="3"/>
  <c r="M75" i="6" s="1"/>
  <c r="AF243" i="3"/>
  <c r="K76" i="6" s="1"/>
  <c r="AF244" i="3"/>
  <c r="L76" i="6" s="1"/>
  <c r="AF245" i="3"/>
  <c r="M76" i="6" s="1"/>
  <c r="AF246" i="3"/>
  <c r="K77" i="6" s="1"/>
  <c r="AF247" i="3"/>
  <c r="L77" i="6" s="1"/>
  <c r="AF248" i="3"/>
  <c r="M77" i="6" s="1"/>
  <c r="AF249" i="3"/>
  <c r="K78" i="6" s="1"/>
  <c r="AF250" i="3"/>
  <c r="L78" i="6" s="1"/>
  <c r="AF251" i="3"/>
  <c r="M78" i="6" s="1"/>
  <c r="AF252" i="3"/>
  <c r="K79" i="6" s="1"/>
  <c r="AF253" i="3"/>
  <c r="L79" i="6" s="1"/>
  <c r="AF254" i="3"/>
  <c r="M79" i="6" s="1"/>
  <c r="AF255" i="3"/>
  <c r="K80" i="6" s="1"/>
  <c r="AF256" i="3"/>
  <c r="L80" i="6" s="1"/>
  <c r="AF257" i="3"/>
  <c r="M80" i="6" s="1"/>
  <c r="AF258" i="3"/>
  <c r="K81" i="6" s="1"/>
  <c r="AF259" i="3"/>
  <c r="L81" i="6" s="1"/>
  <c r="AF260" i="3"/>
  <c r="M81" i="6" s="1"/>
  <c r="AF261" i="3"/>
  <c r="K82" i="6" s="1"/>
  <c r="AF262" i="3"/>
  <c r="L82" i="6" s="1"/>
  <c r="AF263" i="3"/>
  <c r="M82" i="6" s="1"/>
  <c r="AF264" i="3"/>
  <c r="K83" i="6" s="1"/>
  <c r="AF265" i="3"/>
  <c r="L83" i="6" s="1"/>
  <c r="AF266" i="3"/>
  <c r="M83" i="6" s="1"/>
  <c r="AF267" i="3"/>
  <c r="K84" i="6" s="1"/>
  <c r="AF268" i="3"/>
  <c r="L84" i="6" s="1"/>
  <c r="AF269" i="3"/>
  <c r="M84" i="6" s="1"/>
  <c r="AF270" i="3"/>
  <c r="K85" i="6" s="1"/>
  <c r="AF271" i="3"/>
  <c r="L85" i="6" s="1"/>
  <c r="AF272" i="3"/>
  <c r="M85" i="6" s="1"/>
  <c r="AF273" i="3"/>
  <c r="K86" i="6" s="1"/>
  <c r="AF274" i="3"/>
  <c r="L86" i="6" s="1"/>
  <c r="AF275" i="3"/>
  <c r="M86" i="6" s="1"/>
  <c r="AF276" i="3"/>
  <c r="K87" i="6" s="1"/>
  <c r="AF277" i="3"/>
  <c r="L87" i="6" s="1"/>
  <c r="AF278" i="3"/>
  <c r="M87" i="6" s="1"/>
  <c r="AF279" i="3"/>
  <c r="K88" i="6" s="1"/>
  <c r="AF280" i="3"/>
  <c r="L88" i="6" s="1"/>
  <c r="AF281" i="3"/>
  <c r="M88" i="6" s="1"/>
  <c r="AF282" i="3"/>
  <c r="K89" i="6" s="1"/>
  <c r="AF283" i="3"/>
  <c r="L89" i="6" s="1"/>
  <c r="AF284" i="3"/>
  <c r="M89" i="6" s="1"/>
  <c r="AF285" i="3"/>
  <c r="K90" i="6" s="1"/>
  <c r="AF286" i="3"/>
  <c r="L90" i="6" s="1"/>
  <c r="AF287" i="3"/>
  <c r="M90" i="6" s="1"/>
  <c r="AF288" i="3"/>
  <c r="K91" i="6" s="1"/>
  <c r="AF289" i="3"/>
  <c r="L91" i="6" s="1"/>
  <c r="AF290" i="3"/>
  <c r="M91" i="6" s="1"/>
  <c r="AF291" i="3"/>
  <c r="K92" i="6" s="1"/>
  <c r="AF292" i="3"/>
  <c r="L92" i="6" s="1"/>
  <c r="AF293" i="3"/>
  <c r="M92" i="6" s="1"/>
  <c r="AF294" i="3"/>
  <c r="K93" i="6" s="1"/>
  <c r="AF295" i="3"/>
  <c r="L93" i="6" s="1"/>
  <c r="AF296" i="3"/>
  <c r="M93" i="6" s="1"/>
  <c r="AF297" i="3"/>
  <c r="K94" i="6" s="1"/>
  <c r="AF298" i="3"/>
  <c r="L94" i="6" s="1"/>
  <c r="AF299" i="3"/>
  <c r="M94" i="6" s="1"/>
  <c r="AF300" i="3"/>
  <c r="K95" i="6" s="1"/>
  <c r="AF301" i="3"/>
  <c r="L95" i="6" s="1"/>
  <c r="AF302" i="3"/>
  <c r="M95" i="6" s="1"/>
  <c r="AF303" i="3"/>
  <c r="K96" i="6" s="1"/>
  <c r="AF304" i="3"/>
  <c r="L96" i="6" s="1"/>
  <c r="AF305" i="3"/>
  <c r="M96" i="6" s="1"/>
  <c r="AF306" i="3"/>
  <c r="K97" i="6" s="1"/>
  <c r="AF307" i="3"/>
  <c r="L97" i="6" s="1"/>
  <c r="AF308" i="3"/>
  <c r="M97" i="6" s="1"/>
  <c r="AF309" i="3"/>
  <c r="K98" i="6" s="1"/>
  <c r="AF310" i="3"/>
  <c r="L98" i="6" s="1"/>
  <c r="AF311" i="3"/>
  <c r="M98" i="6" s="1"/>
  <c r="AF312" i="3"/>
  <c r="K99" i="6" s="1"/>
  <c r="AF313" i="3"/>
  <c r="L99" i="6" s="1"/>
  <c r="AF314" i="3"/>
  <c r="M99" i="6" s="1"/>
  <c r="AF315" i="3"/>
  <c r="K100" i="6" s="1"/>
  <c r="AF316" i="3"/>
  <c r="L100" i="6" s="1"/>
  <c r="AF317" i="3"/>
  <c r="M100" i="6" s="1"/>
  <c r="AF318" i="3"/>
  <c r="K101" i="6" s="1"/>
  <c r="AF319" i="3"/>
  <c r="L101" i="6" s="1"/>
  <c r="AF320" i="3"/>
  <c r="M101" i="6" s="1"/>
  <c r="AF321" i="3"/>
  <c r="K102" i="6" s="1"/>
  <c r="AF322" i="3"/>
  <c r="L102" i="6" s="1"/>
  <c r="AF323" i="3"/>
  <c r="M102" i="6" s="1"/>
  <c r="AF324" i="3"/>
  <c r="K103" i="6" s="1"/>
  <c r="AF325" i="3"/>
  <c r="L103" i="6" s="1"/>
  <c r="AF326" i="3"/>
  <c r="M103" i="6" s="1"/>
  <c r="AF327" i="3"/>
  <c r="K104" i="6" s="1"/>
  <c r="AF328" i="3"/>
  <c r="L104" i="6" s="1"/>
  <c r="AF329" i="3"/>
  <c r="M104" i="6" s="1"/>
  <c r="AF330" i="3"/>
  <c r="K105" i="6" s="1"/>
  <c r="AF331" i="3"/>
  <c r="L105" i="6" s="1"/>
  <c r="AF332" i="3"/>
  <c r="M105" i="6" s="1"/>
  <c r="AF333" i="3"/>
  <c r="K106" i="6" s="1"/>
  <c r="AF334" i="3"/>
  <c r="L106" i="6" s="1"/>
  <c r="AF335" i="3"/>
  <c r="M106" i="6" s="1"/>
  <c r="AF336" i="3"/>
  <c r="K107" i="6" s="1"/>
  <c r="AF337" i="3"/>
  <c r="L107" i="6" s="1"/>
  <c r="AF338" i="3"/>
  <c r="M107" i="6" s="1"/>
  <c r="AF339" i="3"/>
  <c r="K108" i="6" s="1"/>
  <c r="AF340" i="3"/>
  <c r="L108" i="6" s="1"/>
  <c r="AF341" i="3"/>
  <c r="M108" i="6" s="1"/>
  <c r="AF342" i="3"/>
  <c r="K109" i="6" s="1"/>
  <c r="AF343" i="3"/>
  <c r="L109" i="6" s="1"/>
  <c r="AF344" i="3"/>
  <c r="M109" i="6" s="1"/>
  <c r="AF345" i="3"/>
  <c r="K110" i="6" s="1"/>
  <c r="AF346" i="3"/>
  <c r="L110" i="6" s="1"/>
  <c r="AF347" i="3"/>
  <c r="M110" i="6" s="1"/>
  <c r="AF348" i="3"/>
  <c r="K111" i="6" s="1"/>
  <c r="AF349" i="3"/>
  <c r="L111" i="6" s="1"/>
  <c r="AF350" i="3"/>
  <c r="M111" i="6" s="1"/>
  <c r="AF351" i="3"/>
  <c r="K112" i="6" s="1"/>
  <c r="AF352" i="3"/>
  <c r="L112" i="6" s="1"/>
  <c r="AF353" i="3"/>
  <c r="M112" i="6" s="1"/>
  <c r="AF354" i="3"/>
  <c r="K113" i="6" s="1"/>
  <c r="AF355" i="3"/>
  <c r="L113" i="6" s="1"/>
  <c r="AF356" i="3"/>
  <c r="M113" i="6" s="1"/>
  <c r="AF357" i="3"/>
  <c r="K114" i="6" s="1"/>
  <c r="AF358" i="3"/>
  <c r="L114" i="6" s="1"/>
  <c r="AF359" i="3"/>
  <c r="M114" i="6" s="1"/>
  <c r="AF360" i="3"/>
  <c r="K115" i="6" s="1"/>
  <c r="AF361" i="3"/>
  <c r="L115" i="6" s="1"/>
  <c r="AF362" i="3"/>
  <c r="M115" i="6" s="1"/>
  <c r="AF363" i="3"/>
  <c r="K116" i="6" s="1"/>
  <c r="AF364" i="3"/>
  <c r="L116" i="6" s="1"/>
  <c r="AF365" i="3"/>
  <c r="M116" i="6" s="1"/>
  <c r="AF366" i="3"/>
  <c r="K117" i="6" s="1"/>
  <c r="AF367" i="3"/>
  <c r="L117" i="6" s="1"/>
  <c r="AF368" i="3"/>
  <c r="M117" i="6" s="1"/>
  <c r="AF369" i="3"/>
  <c r="K118" i="6" s="1"/>
  <c r="AF370" i="3"/>
  <c r="L118" i="6" s="1"/>
  <c r="AF371" i="3"/>
  <c r="M118" i="6" s="1"/>
  <c r="AF372" i="3"/>
  <c r="K119" i="6" s="1"/>
  <c r="AF373" i="3"/>
  <c r="L119" i="6" s="1"/>
  <c r="AF374" i="3"/>
  <c r="M119" i="6" s="1"/>
  <c r="AF375" i="3"/>
  <c r="K120" i="6" s="1"/>
  <c r="AF376" i="3"/>
  <c r="L120" i="6" s="1"/>
  <c r="AF377" i="3"/>
  <c r="M120" i="6" s="1"/>
  <c r="AF378" i="3"/>
  <c r="K121" i="6" s="1"/>
  <c r="AF379" i="3"/>
  <c r="L121" i="6" s="1"/>
  <c r="AF380" i="3"/>
  <c r="M121" i="6" s="1"/>
  <c r="AF381" i="3"/>
  <c r="K122" i="6" s="1"/>
  <c r="AF382" i="3"/>
  <c r="L122" i="6" s="1"/>
  <c r="AF383" i="3"/>
  <c r="M122" i="6" s="1"/>
  <c r="AF384" i="3"/>
  <c r="K123" i="6" s="1"/>
  <c r="AF385" i="3"/>
  <c r="L123" i="6" s="1"/>
  <c r="AF386" i="3"/>
  <c r="M123" i="6" s="1"/>
  <c r="AF387" i="3"/>
  <c r="K124" i="6" s="1"/>
  <c r="AF388" i="3"/>
  <c r="L124" i="6" s="1"/>
  <c r="AF389" i="3"/>
  <c r="M124" i="6" s="1"/>
  <c r="AF390" i="3"/>
  <c r="K125" i="6" s="1"/>
  <c r="AF391" i="3"/>
  <c r="L125" i="6" s="1"/>
  <c r="AF392" i="3"/>
  <c r="M125" i="6" s="1"/>
  <c r="AF393" i="3"/>
  <c r="K126" i="6" s="1"/>
  <c r="AF394" i="3"/>
  <c r="L126" i="6" s="1"/>
  <c r="AF395" i="3"/>
  <c r="M126" i="6" s="1"/>
  <c r="AF396" i="3"/>
  <c r="K127" i="6" s="1"/>
  <c r="AF397" i="3"/>
  <c r="L127" i="6" s="1"/>
  <c r="AF398" i="3"/>
  <c r="M127" i="6" s="1"/>
  <c r="AF399" i="3"/>
  <c r="K128" i="6" s="1"/>
  <c r="AF400" i="3"/>
  <c r="L128" i="6" s="1"/>
  <c r="AF401" i="3"/>
  <c r="M128" i="6" s="1"/>
  <c r="AF402" i="3"/>
  <c r="K129" i="6" s="1"/>
  <c r="AF403" i="3"/>
  <c r="L129" i="6" s="1"/>
  <c r="AF404" i="3"/>
  <c r="M129" i="6" s="1"/>
  <c r="AF405" i="3"/>
  <c r="K130" i="6" s="1"/>
  <c r="AF406" i="3"/>
  <c r="L130" i="6" s="1"/>
  <c r="AF407" i="3"/>
  <c r="M130" i="6" s="1"/>
  <c r="AF408" i="3"/>
  <c r="K131" i="6" s="1"/>
  <c r="AF409" i="3"/>
  <c r="L131" i="6" s="1"/>
  <c r="AF410" i="3"/>
  <c r="M131" i="6" s="1"/>
  <c r="AF411" i="3"/>
  <c r="K132" i="6" s="1"/>
  <c r="AF412" i="3"/>
  <c r="L132" i="6" s="1"/>
  <c r="AF413" i="3"/>
  <c r="M132" i="6" s="1"/>
  <c r="AF414" i="3"/>
  <c r="K133" i="6" s="1"/>
  <c r="AF415" i="3"/>
  <c r="L133" i="6" s="1"/>
  <c r="AF416" i="3"/>
  <c r="M133" i="6" s="1"/>
  <c r="AF417" i="3"/>
  <c r="K134" i="6" s="1"/>
  <c r="AF418" i="3"/>
  <c r="L134" i="6" s="1"/>
  <c r="AF419" i="3"/>
  <c r="M134" i="6" s="1"/>
  <c r="AF420" i="3"/>
  <c r="K135" i="6" s="1"/>
  <c r="AF421" i="3"/>
  <c r="L135" i="6" s="1"/>
  <c r="AF422" i="3"/>
  <c r="M135" i="6" s="1"/>
  <c r="AF423" i="3"/>
  <c r="K136" i="6" s="1"/>
  <c r="AF424" i="3"/>
  <c r="L136" i="6" s="1"/>
  <c r="AF425" i="3"/>
  <c r="M136" i="6" s="1"/>
  <c r="AF426" i="3"/>
  <c r="K137" i="6" s="1"/>
  <c r="AF427" i="3"/>
  <c r="L137" i="6" s="1"/>
  <c r="AF428" i="3"/>
  <c r="M137" i="6" s="1"/>
  <c r="AF429" i="3"/>
  <c r="K138" i="6" s="1"/>
  <c r="AF430" i="3"/>
  <c r="L138" i="6" s="1"/>
  <c r="AF431" i="3"/>
  <c r="M138" i="6" s="1"/>
  <c r="AF432" i="3"/>
  <c r="K139" i="6" s="1"/>
  <c r="AF433" i="3"/>
  <c r="L139" i="6" s="1"/>
  <c r="AF434" i="3"/>
  <c r="M139" i="6" s="1"/>
  <c r="AF435" i="3"/>
  <c r="K140" i="6" s="1"/>
  <c r="AF436" i="3"/>
  <c r="L140" i="6" s="1"/>
  <c r="AF437" i="3"/>
  <c r="M140" i="6" s="1"/>
  <c r="AF438" i="3"/>
  <c r="K141" i="6" s="1"/>
  <c r="AF439" i="3"/>
  <c r="L141" i="6" s="1"/>
  <c r="AF440" i="3"/>
  <c r="M141" i="6" s="1"/>
  <c r="AF441" i="3"/>
  <c r="K142" i="6" s="1"/>
  <c r="AF442" i="3"/>
  <c r="L142" i="6" s="1"/>
  <c r="AF443" i="3"/>
  <c r="M142" i="6" s="1"/>
  <c r="AF444" i="3"/>
  <c r="K143" i="6" s="1"/>
  <c r="AF445" i="3"/>
  <c r="L143" i="6" s="1"/>
  <c r="AF446" i="3"/>
  <c r="M143" i="6" s="1"/>
  <c r="AF447" i="3"/>
  <c r="K144" i="6" s="1"/>
  <c r="AF448" i="3"/>
  <c r="L144" i="6" s="1"/>
  <c r="AF449" i="3"/>
  <c r="M144" i="6" s="1"/>
  <c r="AF450" i="3"/>
  <c r="K145" i="6" s="1"/>
  <c r="AF451" i="3"/>
  <c r="L145" i="6" s="1"/>
  <c r="AF452" i="3"/>
  <c r="M145" i="6" s="1"/>
  <c r="AF453" i="3"/>
  <c r="K146" i="6" s="1"/>
  <c r="AF454" i="3"/>
  <c r="L146" i="6" s="1"/>
  <c r="AF455" i="3"/>
  <c r="M146" i="6" s="1"/>
  <c r="AF456" i="3"/>
  <c r="K147" i="6" s="1"/>
  <c r="AF457" i="3"/>
  <c r="L147" i="6" s="1"/>
  <c r="AF458" i="3"/>
  <c r="M147" i="6" s="1"/>
  <c r="AF459" i="3"/>
  <c r="K148" i="6" s="1"/>
  <c r="AF460" i="3"/>
  <c r="L148" i="6" s="1"/>
  <c r="AF461" i="3"/>
  <c r="M148" i="6" s="1"/>
  <c r="AF462" i="3"/>
  <c r="K149" i="6" s="1"/>
  <c r="AF463" i="3"/>
  <c r="L149" i="6" s="1"/>
  <c r="AF464" i="3"/>
  <c r="M149" i="6" s="1"/>
  <c r="AF465" i="3"/>
  <c r="K150" i="6" s="1"/>
  <c r="AF466" i="3"/>
  <c r="L150" i="6" s="1"/>
  <c r="AF467" i="3"/>
  <c r="M150" i="6" s="1"/>
  <c r="AF468" i="3"/>
  <c r="K151" i="6" s="1"/>
  <c r="AF469" i="3"/>
  <c r="L151" i="6" s="1"/>
  <c r="AF470" i="3"/>
  <c r="M151" i="6" s="1"/>
  <c r="AF471" i="3"/>
  <c r="K152" i="6" s="1"/>
  <c r="AF472" i="3"/>
  <c r="L152" i="6" s="1"/>
  <c r="AF473" i="3"/>
  <c r="M152" i="6" s="1"/>
  <c r="AF474" i="3"/>
  <c r="K153" i="6" s="1"/>
  <c r="AF475" i="3"/>
  <c r="L153" i="6" s="1"/>
  <c r="AF476" i="3"/>
  <c r="M153" i="6" s="1"/>
  <c r="AF477" i="3"/>
  <c r="K154" i="6" s="1"/>
  <c r="AF478" i="3"/>
  <c r="L154" i="6" s="1"/>
  <c r="AF479" i="3"/>
  <c r="M154" i="6" s="1"/>
  <c r="AF480" i="3"/>
  <c r="K155" i="6" s="1"/>
  <c r="AF481" i="3"/>
  <c r="L155" i="6" s="1"/>
  <c r="AF482" i="3"/>
  <c r="M155" i="6" s="1"/>
  <c r="AF483" i="3"/>
  <c r="K156" i="6" s="1"/>
  <c r="AF484" i="3"/>
  <c r="L156" i="6" s="1"/>
  <c r="AF485" i="3"/>
  <c r="M156" i="6" s="1"/>
  <c r="AF486" i="3"/>
  <c r="K157" i="6" s="1"/>
  <c r="AF487" i="3"/>
  <c r="L157" i="6" s="1"/>
  <c r="AF488" i="3"/>
  <c r="M157" i="6" s="1"/>
  <c r="AF489" i="3"/>
  <c r="K158" i="6" s="1"/>
  <c r="AF490" i="3"/>
  <c r="L158" i="6" s="1"/>
  <c r="AF491" i="3"/>
  <c r="M158" i="6" s="1"/>
  <c r="AF492" i="3"/>
  <c r="K159" i="6" s="1"/>
  <c r="AF493" i="3"/>
  <c r="L159" i="6" s="1"/>
  <c r="AF494" i="3"/>
  <c r="M159" i="6" s="1"/>
  <c r="AF495" i="3"/>
  <c r="K160" i="6" s="1"/>
  <c r="AF496" i="3"/>
  <c r="L160" i="6" s="1"/>
  <c r="AF497" i="3"/>
  <c r="M160" i="6" s="1"/>
  <c r="AF498" i="3"/>
  <c r="K161" i="6" s="1"/>
  <c r="AF499" i="3"/>
  <c r="L161" i="6" s="1"/>
  <c r="AF500" i="3"/>
  <c r="M161" i="6" s="1"/>
  <c r="AF501" i="3"/>
  <c r="K162" i="6" s="1"/>
  <c r="AF502" i="3"/>
  <c r="L162" i="6" s="1"/>
  <c r="AF503" i="3"/>
  <c r="M162" i="6" s="1"/>
  <c r="AF504" i="3"/>
  <c r="K163" i="6" s="1"/>
  <c r="AF505" i="3"/>
  <c r="L163" i="6" s="1"/>
  <c r="AF506" i="3"/>
  <c r="M163" i="6" s="1"/>
  <c r="AF507" i="3"/>
  <c r="K164" i="6" s="1"/>
  <c r="AF508" i="3"/>
  <c r="L164" i="6" s="1"/>
  <c r="AF509" i="3"/>
  <c r="M164" i="6" s="1"/>
  <c r="AF510" i="3"/>
  <c r="K165" i="6" s="1"/>
  <c r="AF511" i="3"/>
  <c r="L165" i="6" s="1"/>
  <c r="AF512" i="3"/>
  <c r="M165" i="6" s="1"/>
  <c r="AF513" i="3"/>
  <c r="K166" i="6" s="1"/>
  <c r="AF514" i="3"/>
  <c r="L166" i="6" s="1"/>
  <c r="AF515" i="3"/>
  <c r="M166" i="6" s="1"/>
  <c r="AF516" i="3"/>
  <c r="K167" i="6" s="1"/>
  <c r="AF517" i="3"/>
  <c r="L167" i="6" s="1"/>
  <c r="AF518" i="3"/>
  <c r="M167" i="6" s="1"/>
  <c r="AF519" i="3"/>
  <c r="K168" i="6" s="1"/>
  <c r="AF520" i="3"/>
  <c r="L168" i="6" s="1"/>
  <c r="AF521" i="3"/>
  <c r="M168" i="6" s="1"/>
  <c r="AF522" i="3"/>
  <c r="K169" i="6" s="1"/>
  <c r="AF523" i="3"/>
  <c r="L169" i="6" s="1"/>
  <c r="AF524" i="3"/>
  <c r="M169" i="6" s="1"/>
  <c r="AF525" i="3"/>
  <c r="K170" i="6" s="1"/>
  <c r="AF526" i="3"/>
  <c r="L170" i="6" s="1"/>
  <c r="AF527" i="3"/>
  <c r="M170" i="6" s="1"/>
  <c r="AF528" i="3"/>
  <c r="K171" i="6" s="1"/>
  <c r="AF529" i="3"/>
  <c r="L171" i="6" s="1"/>
  <c r="AF530" i="3"/>
  <c r="M171" i="6" s="1"/>
  <c r="AF531" i="3"/>
  <c r="K172" i="6" s="1"/>
  <c r="AF532" i="3"/>
  <c r="L172" i="6" s="1"/>
  <c r="AF533" i="3"/>
  <c r="M172" i="6" s="1"/>
  <c r="AF534" i="3"/>
  <c r="K173" i="6" s="1"/>
  <c r="AF535" i="3"/>
  <c r="L173" i="6" s="1"/>
  <c r="AF536" i="3"/>
  <c r="M173" i="6" s="1"/>
  <c r="AF537" i="3"/>
  <c r="K174" i="6" s="1"/>
  <c r="AF538" i="3"/>
  <c r="L174" i="6" s="1"/>
  <c r="AF539" i="3"/>
  <c r="M174" i="6" s="1"/>
  <c r="AF540" i="3"/>
  <c r="K175" i="6" s="1"/>
  <c r="AF541" i="3"/>
  <c r="L175" i="6" s="1"/>
  <c r="AF542" i="3"/>
  <c r="M175" i="6" s="1"/>
  <c r="AF543" i="3"/>
  <c r="K176" i="6" s="1"/>
  <c r="AF544" i="3"/>
  <c r="L176" i="6" s="1"/>
  <c r="AF545" i="3"/>
  <c r="M176" i="6" s="1"/>
  <c r="AF546" i="3"/>
  <c r="K177" i="6" s="1"/>
  <c r="AF547" i="3"/>
  <c r="L177" i="6" s="1"/>
  <c r="AF548" i="3"/>
  <c r="M177" i="6" s="1"/>
  <c r="AF549" i="3"/>
  <c r="K178" i="6" s="1"/>
  <c r="AF550" i="3"/>
  <c r="L178" i="6" s="1"/>
  <c r="AF551" i="3"/>
  <c r="M178" i="6" s="1"/>
  <c r="AF552" i="3"/>
  <c r="K179" i="6" s="1"/>
  <c r="AF553" i="3"/>
  <c r="L179" i="6" s="1"/>
  <c r="AF554" i="3"/>
  <c r="M179" i="6" s="1"/>
  <c r="AF555" i="3"/>
  <c r="K180" i="6" s="1"/>
  <c r="AF556" i="3"/>
  <c r="L180" i="6" s="1"/>
  <c r="AF557" i="3"/>
  <c r="M180" i="6" s="1"/>
  <c r="AF558" i="3"/>
  <c r="K181" i="6" s="1"/>
  <c r="AF559" i="3"/>
  <c r="L181" i="6" s="1"/>
  <c r="AF560" i="3"/>
  <c r="M181" i="6" s="1"/>
  <c r="AF561" i="3"/>
  <c r="K182" i="6" s="1"/>
  <c r="AF562" i="3"/>
  <c r="L182" i="6" s="1"/>
  <c r="AF563" i="3"/>
  <c r="M182" i="6" s="1"/>
  <c r="AF564" i="3"/>
  <c r="K183" i="6" s="1"/>
  <c r="AF565" i="3"/>
  <c r="L183" i="6" s="1"/>
  <c r="AF566" i="3"/>
  <c r="M183" i="6" s="1"/>
  <c r="AF567" i="3"/>
  <c r="K184" i="6" s="1"/>
  <c r="AF568" i="3"/>
  <c r="L184" i="6" s="1"/>
  <c r="AF569" i="3"/>
  <c r="M184" i="6" s="1"/>
  <c r="AF570" i="3"/>
  <c r="K185" i="6" s="1"/>
  <c r="AF571" i="3"/>
  <c r="L185" i="6" s="1"/>
  <c r="AF572" i="3"/>
  <c r="M185" i="6" s="1"/>
  <c r="AF573" i="3"/>
  <c r="K186" i="6" s="1"/>
  <c r="AF574" i="3"/>
  <c r="L186" i="6" s="1"/>
  <c r="AF575" i="3"/>
  <c r="M186" i="6" s="1"/>
  <c r="AF576" i="3"/>
  <c r="K187" i="6" s="1"/>
  <c r="AF577" i="3"/>
  <c r="L187" i="6" s="1"/>
  <c r="AF578" i="3"/>
  <c r="M187" i="6" s="1"/>
  <c r="AF579" i="3"/>
  <c r="K188" i="6" s="1"/>
  <c r="AF580" i="3"/>
  <c r="L188" i="6" s="1"/>
  <c r="AF581" i="3"/>
  <c r="M188" i="6" s="1"/>
  <c r="AF582" i="3"/>
  <c r="K189" i="6" s="1"/>
  <c r="AF583" i="3"/>
  <c r="L189" i="6" s="1"/>
  <c r="AF584" i="3"/>
  <c r="M189" i="6" s="1"/>
  <c r="AF585" i="3"/>
  <c r="K190" i="6" s="1"/>
  <c r="AF586" i="3"/>
  <c r="L190" i="6" s="1"/>
  <c r="AF587" i="3"/>
  <c r="M190" i="6" s="1"/>
  <c r="AF588" i="3"/>
  <c r="K191" i="6" s="1"/>
  <c r="AF589" i="3"/>
  <c r="L191" i="6" s="1"/>
  <c r="AF590" i="3"/>
  <c r="M191" i="6" s="1"/>
  <c r="AF591" i="3"/>
  <c r="K192" i="6" s="1"/>
  <c r="AF592" i="3"/>
  <c r="L192" i="6" s="1"/>
  <c r="AF593" i="3"/>
  <c r="M192" i="6" s="1"/>
  <c r="AF594" i="3"/>
  <c r="K193" i="6" s="1"/>
  <c r="AF595" i="3"/>
  <c r="L193" i="6" s="1"/>
  <c r="AF596" i="3"/>
  <c r="M193" i="6" s="1"/>
  <c r="AF597" i="3"/>
  <c r="K194" i="6" s="1"/>
  <c r="AF598" i="3"/>
  <c r="L194" i="6" s="1"/>
  <c r="AF599" i="3"/>
  <c r="M194" i="6" s="1"/>
  <c r="AF600" i="3"/>
  <c r="K195" i="6" s="1"/>
  <c r="AF601" i="3"/>
  <c r="L195" i="6" s="1"/>
  <c r="AF602" i="3"/>
  <c r="M195" i="6" s="1"/>
  <c r="AF603" i="3"/>
  <c r="K196" i="6" s="1"/>
  <c r="AF604" i="3"/>
  <c r="L196" i="6" s="1"/>
  <c r="AF605" i="3"/>
  <c r="M196" i="6" s="1"/>
  <c r="AF606" i="3"/>
  <c r="K197" i="6" s="1"/>
  <c r="AF607" i="3"/>
  <c r="L197" i="6" s="1"/>
  <c r="AF608" i="3"/>
  <c r="M197" i="6" s="1"/>
  <c r="AF609" i="3"/>
  <c r="K198" i="6" s="1"/>
  <c r="AF610" i="3"/>
  <c r="L198" i="6" s="1"/>
  <c r="AF611" i="3"/>
  <c r="M198" i="6" s="1"/>
  <c r="AF612" i="3"/>
  <c r="K199" i="6" s="1"/>
  <c r="AF613" i="3"/>
  <c r="L199" i="6" s="1"/>
  <c r="AF614" i="3"/>
  <c r="M199" i="6" s="1"/>
  <c r="AF615" i="3"/>
  <c r="K200" i="6" s="1"/>
  <c r="AF616" i="3"/>
  <c r="L200" i="6" s="1"/>
  <c r="AF617" i="3"/>
  <c r="M200" i="6" s="1"/>
  <c r="AF618" i="3"/>
  <c r="K201" i="6" s="1"/>
  <c r="AF619" i="3"/>
  <c r="L201" i="6" s="1"/>
  <c r="AF620" i="3"/>
  <c r="M201" i="6" s="1"/>
  <c r="J201" i="6"/>
  <c r="G200" i="6"/>
  <c r="J199" i="6"/>
  <c r="J198" i="6"/>
  <c r="J197" i="6"/>
  <c r="J196" i="6"/>
  <c r="J195" i="6"/>
  <c r="J194" i="6"/>
  <c r="J193" i="6"/>
  <c r="F192" i="6"/>
  <c r="J191" i="6"/>
  <c r="J190" i="6"/>
  <c r="J189" i="6"/>
  <c r="J187" i="6"/>
  <c r="J185" i="6"/>
  <c r="G184" i="6"/>
  <c r="J183" i="6"/>
  <c r="J181" i="6"/>
  <c r="J179" i="6"/>
  <c r="J178" i="6"/>
  <c r="J177" i="6"/>
  <c r="J175" i="6"/>
  <c r="J173" i="6"/>
  <c r="J172" i="6"/>
  <c r="J171" i="6"/>
  <c r="J169" i="6"/>
  <c r="J167" i="6"/>
  <c r="J166" i="6"/>
  <c r="J165" i="6"/>
  <c r="J163" i="6"/>
  <c r="J161" i="6"/>
  <c r="G160" i="6"/>
  <c r="J159" i="6"/>
  <c r="J157" i="6"/>
  <c r="J155" i="6"/>
  <c r="J154" i="6"/>
  <c r="J153" i="6"/>
  <c r="J151" i="6"/>
  <c r="J150" i="6"/>
  <c r="J149" i="6"/>
  <c r="G148" i="6"/>
  <c r="J147" i="6"/>
  <c r="J145" i="6"/>
  <c r="J143" i="6"/>
  <c r="J142" i="6"/>
  <c r="J141" i="6"/>
  <c r="J139" i="6"/>
  <c r="J138" i="6"/>
  <c r="J137" i="6"/>
  <c r="J136" i="6"/>
  <c r="J135" i="6"/>
  <c r="J133" i="6"/>
  <c r="J132" i="6"/>
  <c r="J131" i="6"/>
  <c r="J130" i="6"/>
  <c r="J129" i="6"/>
  <c r="J127" i="6"/>
  <c r="J126" i="6"/>
  <c r="J125" i="6"/>
  <c r="J123" i="6"/>
  <c r="J122" i="6"/>
  <c r="J121" i="6"/>
  <c r="G120" i="6"/>
  <c r="J119" i="6"/>
  <c r="J118" i="6"/>
  <c r="J117" i="6"/>
  <c r="J115" i="6"/>
  <c r="J113" i="6"/>
  <c r="J112" i="6"/>
  <c r="J111" i="6"/>
  <c r="J109" i="6"/>
  <c r="J107" i="6"/>
  <c r="J106" i="6"/>
  <c r="J105" i="6"/>
  <c r="G104" i="6"/>
  <c r="J103" i="6"/>
  <c r="J102" i="6"/>
  <c r="J101" i="6"/>
  <c r="G100" i="6"/>
  <c r="J99" i="6"/>
  <c r="J98" i="6"/>
  <c r="J97" i="6"/>
  <c r="J95" i="6"/>
  <c r="J94" i="6"/>
  <c r="J93" i="6"/>
  <c r="J91" i="6"/>
  <c r="J89" i="6"/>
  <c r="J88" i="6"/>
  <c r="J87" i="6"/>
  <c r="J85" i="6"/>
  <c r="J83" i="6"/>
  <c r="J81" i="6"/>
  <c r="J79" i="6"/>
  <c r="J77" i="6"/>
  <c r="G76" i="6"/>
  <c r="J75" i="6"/>
  <c r="J73" i="6"/>
  <c r="J72" i="6"/>
  <c r="J71" i="6"/>
  <c r="G68" i="6"/>
  <c r="J67" i="6"/>
  <c r="J65" i="6"/>
  <c r="J63" i="6"/>
  <c r="J61" i="6"/>
  <c r="G60" i="6"/>
  <c r="J59" i="6"/>
  <c r="J58" i="6"/>
  <c r="J57" i="6"/>
  <c r="J55" i="6"/>
  <c r="J52" i="6"/>
  <c r="J51" i="6"/>
  <c r="J49" i="6"/>
  <c r="J47" i="6"/>
  <c r="J45" i="6"/>
  <c r="J43" i="6"/>
  <c r="J41" i="6"/>
  <c r="G40" i="6"/>
  <c r="J39" i="6"/>
  <c r="J35" i="6"/>
  <c r="J33" i="6"/>
  <c r="G32" i="6"/>
  <c r="J31" i="6"/>
  <c r="G48" i="6"/>
  <c r="G59" i="6"/>
  <c r="G63" i="6"/>
  <c r="G64" i="6"/>
  <c r="G67" i="6"/>
  <c r="G75" i="6"/>
  <c r="G80" i="6"/>
  <c r="G88" i="6"/>
  <c r="G89" i="6"/>
  <c r="G107" i="6"/>
  <c r="G109" i="6"/>
  <c r="G112" i="6"/>
  <c r="G117" i="6"/>
  <c r="G119" i="6"/>
  <c r="G124" i="6"/>
  <c r="G133" i="6"/>
  <c r="G139" i="6"/>
  <c r="G147" i="6"/>
  <c r="G149" i="6"/>
  <c r="G152" i="6"/>
  <c r="G159" i="6"/>
  <c r="G164" i="6"/>
  <c r="G165" i="6"/>
  <c r="G168" i="6"/>
  <c r="G172" i="6"/>
  <c r="G175" i="6"/>
  <c r="G179" i="6"/>
  <c r="G181" i="6"/>
  <c r="G183" i="6"/>
  <c r="G187" i="6"/>
  <c r="G189" i="6"/>
  <c r="G199" i="6"/>
  <c r="F199" i="6"/>
  <c r="F196" i="6"/>
  <c r="F193" i="6"/>
  <c r="F191" i="6"/>
  <c r="F189" i="6"/>
  <c r="F187" i="6"/>
  <c r="F184" i="6"/>
  <c r="F183" i="6"/>
  <c r="F179" i="6"/>
  <c r="F177" i="6"/>
  <c r="F173" i="6"/>
  <c r="F171" i="6"/>
  <c r="F167" i="6"/>
  <c r="F163" i="6"/>
  <c r="F161" i="6"/>
  <c r="F160" i="6"/>
  <c r="F159" i="6"/>
  <c r="F157" i="6"/>
  <c r="F156" i="6"/>
  <c r="F155" i="6"/>
  <c r="F148" i="6"/>
  <c r="F147" i="6"/>
  <c r="F143" i="6"/>
  <c r="F136" i="6"/>
  <c r="F135" i="6"/>
  <c r="F132" i="6"/>
  <c r="F131" i="6"/>
  <c r="F129" i="6"/>
  <c r="F127" i="6"/>
  <c r="F125" i="6"/>
  <c r="F124" i="6"/>
  <c r="F115" i="6"/>
  <c r="F113" i="6"/>
  <c r="F112" i="6"/>
  <c r="F107" i="6"/>
  <c r="F100" i="6"/>
  <c r="F99" i="6"/>
  <c r="F97" i="6"/>
  <c r="F96" i="6"/>
  <c r="F91" i="6"/>
  <c r="F88" i="6"/>
  <c r="F87" i="6"/>
  <c r="F83" i="6"/>
  <c r="F81" i="6"/>
  <c r="F79" i="6"/>
  <c r="F77" i="6"/>
  <c r="F76" i="6"/>
  <c r="F75" i="6"/>
  <c r="F72" i="6"/>
  <c r="F67" i="6"/>
  <c r="F65" i="6"/>
  <c r="F64" i="6"/>
  <c r="F63" i="6"/>
  <c r="F61" i="6"/>
  <c r="F52" i="6"/>
  <c r="F51" i="6"/>
  <c r="F49" i="6"/>
  <c r="F45" i="6"/>
  <c r="F43" i="6"/>
  <c r="F40" i="6"/>
  <c r="F39" i="6"/>
  <c r="F33" i="6"/>
  <c r="F32" i="6"/>
  <c r="F31" i="6"/>
  <c r="D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45" i="6"/>
  <c r="B44" i="6"/>
  <c r="B43" i="6"/>
  <c r="B42" i="6"/>
  <c r="B41" i="6"/>
  <c r="B39" i="6"/>
  <c r="B37" i="6"/>
  <c r="B35" i="6"/>
  <c r="B31" i="6"/>
  <c r="B30" i="6"/>
  <c r="B29" i="6"/>
  <c r="B28" i="6"/>
  <c r="B27" i="6"/>
  <c r="B26" i="6"/>
  <c r="B25" i="6"/>
  <c r="B24" i="6"/>
  <c r="B23" i="6"/>
  <c r="B22" i="6"/>
  <c r="B21" i="6"/>
  <c r="B20" i="6"/>
  <c r="B19" i="6"/>
  <c r="B18" i="6"/>
  <c r="B17" i="6"/>
  <c r="B16" i="6"/>
  <c r="B15" i="6"/>
  <c r="B14" i="6"/>
  <c r="J29" i="6"/>
  <c r="G28" i="6"/>
  <c r="J27" i="6"/>
  <c r="G27" i="6"/>
  <c r="J25" i="6"/>
  <c r="G24" i="6"/>
  <c r="G23" i="6"/>
  <c r="J23" i="6"/>
  <c r="J22" i="6"/>
  <c r="J20" i="6"/>
  <c r="J19" i="6"/>
  <c r="J17" i="6"/>
  <c r="G16" i="6"/>
  <c r="G15" i="6"/>
  <c r="J15" i="6"/>
  <c r="J13" i="6"/>
  <c r="J11" i="6"/>
  <c r="J10" i="6"/>
  <c r="J9" i="6"/>
  <c r="G8" i="6"/>
  <c r="J6" i="6"/>
  <c r="G4" i="6"/>
  <c r="G3" i="6"/>
  <c r="J3" i="6"/>
  <c r="F23" i="7"/>
  <c r="F31" i="7"/>
  <c r="E43" i="7"/>
  <c r="F51" i="7"/>
  <c r="E51" i="7"/>
  <c r="F59" i="7"/>
  <c r="E59" i="7"/>
  <c r="F67" i="7"/>
  <c r="E67" i="7"/>
  <c r="F75" i="7"/>
  <c r="F91" i="7"/>
  <c r="F103" i="7"/>
  <c r="E103" i="7"/>
  <c r="F111" i="7"/>
  <c r="E111" i="7"/>
  <c r="F127" i="7"/>
  <c r="F135" i="7"/>
  <c r="E147" i="7"/>
  <c r="F147" i="7"/>
  <c r="E163" i="7"/>
  <c r="F163" i="7"/>
  <c r="E171" i="7"/>
  <c r="F171" i="7"/>
  <c r="E179" i="7"/>
  <c r="F179" i="7"/>
  <c r="E195" i="7"/>
  <c r="F195" i="7"/>
  <c r="F11" i="7"/>
  <c r="F19" i="7"/>
  <c r="F35" i="7"/>
  <c r="F55" i="7"/>
  <c r="F63" i="7"/>
  <c r="F71" i="7"/>
  <c r="E71" i="7"/>
  <c r="F87" i="7"/>
  <c r="E87" i="7"/>
  <c r="F95" i="7"/>
  <c r="E95" i="7"/>
  <c r="F99" i="7"/>
  <c r="F107" i="7"/>
  <c r="F115" i="7"/>
  <c r="F123" i="7"/>
  <c r="F131" i="7"/>
  <c r="F139" i="7"/>
  <c r="F143" i="7"/>
  <c r="F151" i="7"/>
  <c r="E159" i="7"/>
  <c r="F159" i="7"/>
  <c r="E167" i="7"/>
  <c r="F167" i="7"/>
  <c r="E175" i="7"/>
  <c r="F175" i="7"/>
  <c r="E183" i="7"/>
  <c r="F183" i="7"/>
  <c r="E199" i="7"/>
  <c r="F199" i="7"/>
  <c r="E55" i="7"/>
  <c r="E39" i="7"/>
  <c r="F10" i="7"/>
  <c r="F14" i="7"/>
  <c r="F18" i="7"/>
  <c r="F26" i="7"/>
  <c r="F30" i="7"/>
  <c r="F34" i="7"/>
  <c r="F46" i="7"/>
  <c r="F62" i="7"/>
  <c r="F70" i="7"/>
  <c r="E74" i="7"/>
  <c r="F74" i="7"/>
  <c r="E78" i="7"/>
  <c r="F78" i="7"/>
  <c r="E82" i="7"/>
  <c r="F82" i="7"/>
  <c r="E86" i="7"/>
  <c r="F86" i="7"/>
  <c r="E90" i="7"/>
  <c r="E94" i="7"/>
  <c r="F94" i="7"/>
  <c r="E98" i="7"/>
  <c r="F98" i="7"/>
  <c r="E102" i="7"/>
  <c r="F102" i="7"/>
  <c r="E106" i="7"/>
  <c r="F106" i="7"/>
  <c r="E110" i="7"/>
  <c r="F110" i="7"/>
  <c r="E114" i="7"/>
  <c r="F114" i="7"/>
  <c r="F118" i="7"/>
  <c r="F122" i="7"/>
  <c r="F130" i="7"/>
  <c r="F134" i="7"/>
  <c r="F138" i="7"/>
  <c r="F154" i="7"/>
  <c r="F146" i="7"/>
  <c r="F200" i="7"/>
  <c r="F196" i="7"/>
  <c r="F192" i="7"/>
  <c r="F188" i="7"/>
  <c r="F184" i="7"/>
  <c r="F176" i="7"/>
  <c r="F172" i="7"/>
  <c r="F168" i="7"/>
  <c r="F164" i="7"/>
  <c r="F160" i="7"/>
  <c r="F156" i="7"/>
  <c r="F152" i="7"/>
  <c r="F148" i="7"/>
  <c r="F144" i="7"/>
  <c r="F140" i="7"/>
  <c r="F132" i="7"/>
  <c r="F124" i="7"/>
  <c r="F116" i="7"/>
  <c r="F100" i="7"/>
  <c r="F92" i="7"/>
  <c r="F84" i="7"/>
  <c r="F76" i="7"/>
  <c r="F68" i="7"/>
  <c r="F60" i="7"/>
  <c r="F52" i="7"/>
  <c r="F44" i="7"/>
  <c r="F36" i="7"/>
  <c r="F20" i="7"/>
  <c r="F12" i="7"/>
  <c r="J200" i="6"/>
  <c r="G197" i="6"/>
  <c r="G196" i="6"/>
  <c r="F195" i="6"/>
  <c r="G195" i="6"/>
  <c r="J192" i="6"/>
  <c r="G191" i="6"/>
  <c r="J184" i="6"/>
  <c r="F175" i="6"/>
  <c r="G173" i="6"/>
  <c r="F172" i="6"/>
  <c r="G171" i="6"/>
  <c r="G167" i="6"/>
  <c r="G163" i="6"/>
  <c r="J160" i="6"/>
  <c r="G157" i="6"/>
  <c r="G156" i="6"/>
  <c r="J156" i="6"/>
  <c r="G155" i="6"/>
  <c r="G151" i="6"/>
  <c r="F151" i="6"/>
  <c r="J148" i="6"/>
  <c r="F145" i="6"/>
  <c r="G144" i="6"/>
  <c r="J144" i="6"/>
  <c r="G143" i="6"/>
  <c r="G141" i="6"/>
  <c r="F141" i="6"/>
  <c r="J140" i="6"/>
  <c r="F139" i="6"/>
  <c r="G136" i="6"/>
  <c r="G135" i="6"/>
  <c r="G131" i="6"/>
  <c r="G127" i="6"/>
  <c r="G125" i="6"/>
  <c r="J124" i="6"/>
  <c r="G123" i="6"/>
  <c r="F123" i="6"/>
  <c r="J120" i="6"/>
  <c r="F120" i="6"/>
  <c r="F119" i="6"/>
  <c r="J116" i="6"/>
  <c r="G115" i="6"/>
  <c r="F111" i="6"/>
  <c r="G111" i="6"/>
  <c r="F109" i="6"/>
  <c r="J108" i="6"/>
  <c r="F108" i="6"/>
  <c r="J104" i="6"/>
  <c r="F103" i="6"/>
  <c r="G103" i="6"/>
  <c r="J100" i="6"/>
  <c r="G99" i="6"/>
  <c r="G97" i="6"/>
  <c r="G96" i="6"/>
  <c r="J96" i="6"/>
  <c r="G95" i="6"/>
  <c r="F95" i="6"/>
  <c r="F93" i="6"/>
  <c r="G91" i="6"/>
  <c r="G87" i="6"/>
  <c r="J84" i="6"/>
  <c r="G83" i="6"/>
  <c r="J82" i="6"/>
  <c r="J80" i="6"/>
  <c r="G79" i="6"/>
  <c r="J78" i="6"/>
  <c r="J76" i="6"/>
  <c r="G72" i="6"/>
  <c r="F71" i="6"/>
  <c r="G71" i="6"/>
  <c r="J70" i="6"/>
  <c r="J69" i="6"/>
  <c r="J66" i="6"/>
  <c r="J64" i="6"/>
  <c r="J60" i="6"/>
  <c r="F60" i="6"/>
  <c r="F59" i="6"/>
  <c r="J56" i="6"/>
  <c r="F55" i="6"/>
  <c r="G55" i="6"/>
  <c r="J54" i="6"/>
  <c r="J53" i="6"/>
  <c r="G52" i="6"/>
  <c r="G51" i="6"/>
  <c r="G47" i="6"/>
  <c r="F47" i="6"/>
  <c r="J46" i="6"/>
  <c r="G43" i="6"/>
  <c r="J42" i="6"/>
  <c r="J40" i="6"/>
  <c r="G39" i="6"/>
  <c r="J37" i="6"/>
  <c r="J36" i="6"/>
  <c r="F36" i="6"/>
  <c r="F35" i="6"/>
  <c r="G35" i="6"/>
  <c r="J34" i="6"/>
  <c r="G31" i="6"/>
  <c r="J30" i="6"/>
  <c r="J28" i="6"/>
  <c r="J24" i="6"/>
  <c r="J21" i="6"/>
  <c r="G20" i="6"/>
  <c r="G19" i="6"/>
  <c r="J18" i="6"/>
  <c r="J16" i="6"/>
  <c r="G12" i="6"/>
  <c r="J12" i="6"/>
  <c r="G11" i="6"/>
  <c r="J8" i="6"/>
  <c r="J5" i="6"/>
  <c r="J4" i="6"/>
  <c r="E150" i="7"/>
  <c r="E154" i="7"/>
  <c r="E158" i="7"/>
  <c r="E166" i="7"/>
  <c r="E170" i="7"/>
  <c r="E174" i="7"/>
  <c r="E178" i="7"/>
  <c r="E182" i="7"/>
  <c r="E186" i="7"/>
  <c r="E190" i="7"/>
  <c r="E194" i="7"/>
  <c r="E5" i="7"/>
  <c r="E10" i="7"/>
  <c r="E11" i="7"/>
  <c r="E12" i="7"/>
  <c r="E14" i="7"/>
  <c r="E16" i="7"/>
  <c r="E17" i="7"/>
  <c r="E18" i="7"/>
  <c r="E19" i="7"/>
  <c r="E23" i="7"/>
  <c r="E24" i="7"/>
  <c r="E26" i="7"/>
  <c r="E29" i="7"/>
  <c r="E30" i="7"/>
  <c r="E31" i="7"/>
  <c r="E33" i="7"/>
  <c r="E34" i="7"/>
  <c r="E35" i="7"/>
  <c r="E36" i="7"/>
  <c r="E37" i="7"/>
  <c r="E40" i="7"/>
  <c r="E42" i="7"/>
  <c r="E44" i="7"/>
  <c r="E46" i="7"/>
  <c r="E48" i="7"/>
  <c r="E50" i="7"/>
  <c r="E52" i="7"/>
  <c r="E56" i="7"/>
  <c r="E58" i="7"/>
  <c r="E60" i="7"/>
  <c r="E62" i="7"/>
  <c r="E64" i="7"/>
  <c r="E66" i="7"/>
  <c r="E68" i="7"/>
  <c r="E70" i="7"/>
  <c r="E118" i="7"/>
  <c r="E120" i="7"/>
  <c r="E122" i="7"/>
  <c r="E124" i="7"/>
  <c r="E126" i="7"/>
  <c r="E128" i="7"/>
  <c r="E130" i="7"/>
  <c r="E132" i="7"/>
  <c r="E134" i="7"/>
  <c r="E136" i="7"/>
  <c r="E138" i="7"/>
  <c r="E140" i="7"/>
  <c r="E142" i="7"/>
  <c r="E146" i="7"/>
  <c r="E121" i="7"/>
  <c r="E123" i="7"/>
  <c r="E125" i="7"/>
  <c r="E127" i="7"/>
  <c r="E129" i="7"/>
  <c r="E131" i="7"/>
  <c r="E133" i="7"/>
  <c r="E135" i="7"/>
  <c r="E139" i="7"/>
  <c r="E141" i="7"/>
  <c r="E143" i="7"/>
  <c r="E145" i="7"/>
  <c r="G9" i="6"/>
  <c r="G17" i="6"/>
  <c r="G25" i="6"/>
  <c r="G33" i="6"/>
  <c r="G41" i="6"/>
  <c r="G49" i="6"/>
  <c r="G57" i="6"/>
  <c r="G65" i="6"/>
  <c r="G73" i="6"/>
  <c r="G77" i="6"/>
  <c r="G93" i="6"/>
  <c r="G101" i="6"/>
  <c r="F41" i="6"/>
  <c r="F57" i="6"/>
  <c r="F73" i="6"/>
  <c r="F89" i="6"/>
  <c r="F105" i="6"/>
  <c r="F121" i="6"/>
  <c r="F137" i="6"/>
  <c r="F153" i="6"/>
  <c r="F169" i="6"/>
  <c r="F185" i="6"/>
  <c r="F201" i="6"/>
  <c r="G201" i="6"/>
  <c r="G193" i="6"/>
  <c r="G185" i="6"/>
  <c r="G177" i="6"/>
  <c r="G169" i="6"/>
  <c r="G161" i="6"/>
  <c r="G153" i="6"/>
  <c r="G145" i="6"/>
  <c r="G137" i="6"/>
  <c r="G129" i="6"/>
  <c r="G121" i="6"/>
  <c r="G113" i="6"/>
  <c r="G105" i="6"/>
  <c r="G5" i="6"/>
  <c r="G13" i="6"/>
  <c r="G21" i="6"/>
  <c r="G29" i="6"/>
  <c r="G37" i="6"/>
  <c r="G45" i="6"/>
  <c r="G53" i="6"/>
  <c r="G61" i="6"/>
  <c r="G69" i="6"/>
  <c r="G85" i="6"/>
  <c r="F37" i="6"/>
  <c r="F53" i="6"/>
  <c r="F69" i="6"/>
  <c r="F85" i="6"/>
  <c r="F101" i="6"/>
  <c r="F117" i="6"/>
  <c r="F133" i="6"/>
  <c r="F149" i="6"/>
  <c r="F165" i="6"/>
  <c r="F181" i="6"/>
  <c r="F197" i="6"/>
  <c r="G81" i="6"/>
  <c r="G2" i="6"/>
  <c r="G10" i="6"/>
  <c r="G6" i="6"/>
  <c r="G198" i="6"/>
  <c r="F198" i="6"/>
  <c r="F194" i="6"/>
  <c r="G190" i="6"/>
  <c r="F190" i="6"/>
  <c r="G186" i="6"/>
  <c r="F186" i="6"/>
  <c r="F182" i="6"/>
  <c r="G178" i="6"/>
  <c r="F178" i="6"/>
  <c r="G174" i="6"/>
  <c r="F174" i="6"/>
  <c r="F170" i="6"/>
  <c r="G166" i="6"/>
  <c r="F166" i="6"/>
  <c r="G162" i="6"/>
  <c r="F162" i="6"/>
  <c r="F158" i="6"/>
  <c r="G154" i="6"/>
  <c r="F154" i="6"/>
  <c r="G150" i="6"/>
  <c r="F150" i="6"/>
  <c r="F146" i="6"/>
  <c r="G142" i="6"/>
  <c r="F142" i="6"/>
  <c r="G138" i="6"/>
  <c r="F138" i="6"/>
  <c r="F134" i="6"/>
  <c r="G130" i="6"/>
  <c r="F130" i="6"/>
  <c r="G126" i="6"/>
  <c r="F126" i="6"/>
  <c r="F122" i="6"/>
  <c r="G118" i="6"/>
  <c r="F118" i="6"/>
  <c r="G114" i="6"/>
  <c r="F114" i="6"/>
  <c r="F110" i="6"/>
  <c r="G106" i="6"/>
  <c r="F106" i="6"/>
  <c r="G102" i="6"/>
  <c r="F102" i="6"/>
  <c r="F98" i="6"/>
  <c r="G94" i="6"/>
  <c r="F94" i="6"/>
  <c r="G90" i="6"/>
  <c r="F90" i="6"/>
  <c r="F86" i="6"/>
  <c r="G82" i="6"/>
  <c r="F82" i="6"/>
  <c r="G78" i="6"/>
  <c r="F78" i="6"/>
  <c r="F74" i="6"/>
  <c r="G70" i="6"/>
  <c r="F70" i="6"/>
  <c r="G66" i="6"/>
  <c r="F66" i="6"/>
  <c r="F62" i="6"/>
  <c r="G58" i="6"/>
  <c r="F58" i="6"/>
  <c r="G54" i="6"/>
  <c r="F54" i="6"/>
  <c r="F50" i="6"/>
  <c r="G46" i="6"/>
  <c r="F46" i="6"/>
  <c r="G42" i="6"/>
  <c r="F42" i="6"/>
  <c r="F38" i="6"/>
  <c r="G34" i="6"/>
  <c r="F34" i="6"/>
  <c r="G30" i="6"/>
  <c r="G26" i="6"/>
  <c r="G22" i="6"/>
  <c r="G18" i="6"/>
  <c r="C11" i="5"/>
  <c r="C9" i="5"/>
  <c r="C7" i="5"/>
  <c r="C5" i="5"/>
  <c r="AD620" i="4"/>
  <c r="AE620" i="4" s="1"/>
  <c r="AC620" i="4"/>
  <c r="AD619" i="4"/>
  <c r="AE619" i="4" s="1"/>
  <c r="AC619" i="4"/>
  <c r="AD618" i="4"/>
  <c r="AE618" i="4" s="1"/>
  <c r="AC618" i="4"/>
  <c r="AD617" i="4"/>
  <c r="AE617" i="4" s="1"/>
  <c r="AC617" i="4"/>
  <c r="AD616" i="4"/>
  <c r="AE616" i="4" s="1"/>
  <c r="AC616" i="4"/>
  <c r="AD615" i="4"/>
  <c r="AE615" i="4" s="1"/>
  <c r="AC615" i="4"/>
  <c r="AD614" i="4"/>
  <c r="AE614" i="4" s="1"/>
  <c r="AC614" i="4"/>
  <c r="AD613" i="4"/>
  <c r="AE613" i="4" s="1"/>
  <c r="AC613" i="4"/>
  <c r="AD612" i="4"/>
  <c r="AE612" i="4" s="1"/>
  <c r="AC612" i="4"/>
  <c r="AD611" i="4"/>
  <c r="AE611" i="4" s="1"/>
  <c r="AC611" i="4"/>
  <c r="AD610" i="4"/>
  <c r="AE610" i="4" s="1"/>
  <c r="AC610" i="4"/>
  <c r="AD609" i="4"/>
  <c r="AE609" i="4" s="1"/>
  <c r="AC609" i="4"/>
  <c r="AD608" i="4"/>
  <c r="AE608" i="4" s="1"/>
  <c r="AC608" i="4"/>
  <c r="AD607" i="4"/>
  <c r="AE607" i="4" s="1"/>
  <c r="AC607" i="4"/>
  <c r="AD606" i="4"/>
  <c r="AE606" i="4" s="1"/>
  <c r="AC606" i="4"/>
  <c r="AD605" i="4"/>
  <c r="AE605" i="4" s="1"/>
  <c r="AC605" i="4"/>
  <c r="AD604" i="4"/>
  <c r="AE604" i="4" s="1"/>
  <c r="AC604" i="4"/>
  <c r="AD603" i="4"/>
  <c r="AE603" i="4" s="1"/>
  <c r="AC603" i="4"/>
  <c r="AD602" i="4"/>
  <c r="AE602" i="4" s="1"/>
  <c r="AC602" i="4"/>
  <c r="AD601" i="4"/>
  <c r="AE601" i="4" s="1"/>
  <c r="AC601" i="4"/>
  <c r="AD600" i="4"/>
  <c r="AE600" i="4" s="1"/>
  <c r="AC600" i="4"/>
  <c r="AD599" i="4"/>
  <c r="AE599" i="4" s="1"/>
  <c r="AC599" i="4"/>
  <c r="AD598" i="4"/>
  <c r="AE598" i="4" s="1"/>
  <c r="AC598" i="4"/>
  <c r="AD597" i="4"/>
  <c r="AE597" i="4" s="1"/>
  <c r="AC597" i="4"/>
  <c r="AD596" i="4"/>
  <c r="AE596" i="4" s="1"/>
  <c r="AC596" i="4"/>
  <c r="AD595" i="4"/>
  <c r="AE595" i="4" s="1"/>
  <c r="AC595" i="4"/>
  <c r="AD594" i="4"/>
  <c r="AE594" i="4" s="1"/>
  <c r="AC594" i="4"/>
  <c r="AD593" i="4"/>
  <c r="AE593" i="4" s="1"/>
  <c r="AC593" i="4"/>
  <c r="AD592" i="4"/>
  <c r="AE592" i="4" s="1"/>
  <c r="AC592" i="4"/>
  <c r="AD591" i="4"/>
  <c r="AE591" i="4" s="1"/>
  <c r="AC591" i="4"/>
  <c r="AD590" i="4"/>
  <c r="AE590" i="4" s="1"/>
  <c r="AC590" i="4"/>
  <c r="AD589" i="4"/>
  <c r="AE589" i="4" s="1"/>
  <c r="AC589" i="4"/>
  <c r="AD588" i="4"/>
  <c r="AE588" i="4" s="1"/>
  <c r="AC588" i="4"/>
  <c r="AD587" i="4"/>
  <c r="AE587" i="4" s="1"/>
  <c r="AC587" i="4"/>
  <c r="AD586" i="4"/>
  <c r="AE586" i="4" s="1"/>
  <c r="AC586" i="4"/>
  <c r="AD585" i="4"/>
  <c r="AE585" i="4" s="1"/>
  <c r="AC585" i="4"/>
  <c r="AD584" i="4"/>
  <c r="AE584" i="4" s="1"/>
  <c r="AC584" i="4"/>
  <c r="AD583" i="4"/>
  <c r="AE583" i="4" s="1"/>
  <c r="AC583" i="4"/>
  <c r="AD582" i="4"/>
  <c r="AE582" i="4" s="1"/>
  <c r="AC582" i="4"/>
  <c r="AD581" i="4"/>
  <c r="AE581" i="4"/>
  <c r="AC581" i="4"/>
  <c r="AD580" i="4"/>
  <c r="AE580" i="4" s="1"/>
  <c r="AC580" i="4"/>
  <c r="AD579" i="4"/>
  <c r="AE579" i="4" s="1"/>
  <c r="AC579" i="4"/>
  <c r="AD578" i="4"/>
  <c r="AE578" i="4" s="1"/>
  <c r="AC578" i="4"/>
  <c r="AD577" i="4"/>
  <c r="AE577" i="4" s="1"/>
  <c r="AC577" i="4"/>
  <c r="AD576" i="4"/>
  <c r="AE576" i="4" s="1"/>
  <c r="AC576" i="4"/>
  <c r="AD575" i="4"/>
  <c r="AE575" i="4" s="1"/>
  <c r="AC575" i="4"/>
  <c r="AD574" i="4"/>
  <c r="AE574" i="4" s="1"/>
  <c r="AC574" i="4"/>
  <c r="AD573" i="4"/>
  <c r="AE573" i="4" s="1"/>
  <c r="AC573" i="4"/>
  <c r="AD572" i="4"/>
  <c r="AE572" i="4" s="1"/>
  <c r="AC572" i="4"/>
  <c r="AD571" i="4"/>
  <c r="AE571" i="4" s="1"/>
  <c r="AC571" i="4"/>
  <c r="AD570" i="4"/>
  <c r="AE570" i="4" s="1"/>
  <c r="AC570" i="4"/>
  <c r="AD569" i="4"/>
  <c r="AE569" i="4" s="1"/>
  <c r="AC569" i="4"/>
  <c r="AD568" i="4"/>
  <c r="AE568" i="4" s="1"/>
  <c r="AC568" i="4"/>
  <c r="AD567" i="4"/>
  <c r="AE567" i="4" s="1"/>
  <c r="AC567" i="4"/>
  <c r="AD566" i="4"/>
  <c r="AE566" i="4" s="1"/>
  <c r="AC566" i="4"/>
  <c r="AD565" i="4"/>
  <c r="AE565" i="4" s="1"/>
  <c r="AC565" i="4"/>
  <c r="AD564" i="4"/>
  <c r="AE564" i="4" s="1"/>
  <c r="AC564" i="4"/>
  <c r="AD563" i="4"/>
  <c r="AE563" i="4" s="1"/>
  <c r="AC563" i="4"/>
  <c r="AD562" i="4"/>
  <c r="AE562" i="4" s="1"/>
  <c r="AC562" i="4"/>
  <c r="AD561" i="4"/>
  <c r="AE561" i="4" s="1"/>
  <c r="AC561" i="4"/>
  <c r="AD560" i="4"/>
  <c r="AE560" i="4" s="1"/>
  <c r="AC560" i="4"/>
  <c r="AD559" i="4"/>
  <c r="AE559" i="4" s="1"/>
  <c r="AC559" i="4"/>
  <c r="AD558" i="4"/>
  <c r="AE558" i="4" s="1"/>
  <c r="AC558" i="4"/>
  <c r="AD557" i="4"/>
  <c r="AE557" i="4" s="1"/>
  <c r="AC557" i="4"/>
  <c r="AD556" i="4"/>
  <c r="AE556" i="4" s="1"/>
  <c r="AC556" i="4"/>
  <c r="AD555" i="4"/>
  <c r="AE555" i="4" s="1"/>
  <c r="AC555" i="4"/>
  <c r="AD554" i="4"/>
  <c r="AE554" i="4" s="1"/>
  <c r="AC554" i="4"/>
  <c r="AD553" i="4"/>
  <c r="AE553" i="4" s="1"/>
  <c r="AC553" i="4"/>
  <c r="AD552" i="4"/>
  <c r="AE552" i="4" s="1"/>
  <c r="AC552" i="4"/>
  <c r="AD551" i="4"/>
  <c r="AE551" i="4" s="1"/>
  <c r="AC551" i="4"/>
  <c r="AD550" i="4"/>
  <c r="AE550" i="4" s="1"/>
  <c r="AC550" i="4"/>
  <c r="AD549" i="4"/>
  <c r="AE549" i="4" s="1"/>
  <c r="AC549" i="4"/>
  <c r="AD548" i="4"/>
  <c r="AE548" i="4" s="1"/>
  <c r="AC548" i="4"/>
  <c r="AD547" i="4"/>
  <c r="AE547" i="4" s="1"/>
  <c r="AC547" i="4"/>
  <c r="AD546" i="4"/>
  <c r="AE546" i="4" s="1"/>
  <c r="AC546" i="4"/>
  <c r="AD545" i="4"/>
  <c r="AE545" i="4"/>
  <c r="AC545" i="4"/>
  <c r="AD544" i="4"/>
  <c r="AE544" i="4" s="1"/>
  <c r="AC544" i="4"/>
  <c r="AD543" i="4"/>
  <c r="AE543" i="4" s="1"/>
  <c r="AC543" i="4"/>
  <c r="AD542" i="4"/>
  <c r="AE542" i="4" s="1"/>
  <c r="AC542" i="4"/>
  <c r="AD541" i="4"/>
  <c r="AE541" i="4" s="1"/>
  <c r="AC541" i="4"/>
  <c r="AD540" i="4"/>
  <c r="AE540" i="4" s="1"/>
  <c r="AC540" i="4"/>
  <c r="AD539" i="4"/>
  <c r="AE539" i="4" s="1"/>
  <c r="AC539" i="4"/>
  <c r="AD538" i="4"/>
  <c r="AE538" i="4" s="1"/>
  <c r="AC538" i="4"/>
  <c r="AD537" i="4"/>
  <c r="AE537" i="4" s="1"/>
  <c r="AC537" i="4"/>
  <c r="AD536" i="4"/>
  <c r="AE536" i="4" s="1"/>
  <c r="AC536" i="4"/>
  <c r="AD535" i="4"/>
  <c r="AE535" i="4" s="1"/>
  <c r="AC535" i="4"/>
  <c r="AD534" i="4"/>
  <c r="AE534" i="4" s="1"/>
  <c r="AC534" i="4"/>
  <c r="AD533" i="4"/>
  <c r="AE533" i="4" s="1"/>
  <c r="AC533" i="4"/>
  <c r="AD532" i="4"/>
  <c r="AE532" i="4" s="1"/>
  <c r="AC532" i="4"/>
  <c r="AD531" i="4"/>
  <c r="AE531" i="4" s="1"/>
  <c r="AC531" i="4"/>
  <c r="AD530" i="4"/>
  <c r="AE530" i="4" s="1"/>
  <c r="AC530" i="4"/>
  <c r="AD529" i="4"/>
  <c r="AE529" i="4" s="1"/>
  <c r="AC529" i="4"/>
  <c r="AD528" i="4"/>
  <c r="AE528" i="4" s="1"/>
  <c r="AC528" i="4"/>
  <c r="AD527" i="4"/>
  <c r="AE527" i="4" s="1"/>
  <c r="AC527" i="4"/>
  <c r="AD526" i="4"/>
  <c r="AE526" i="4" s="1"/>
  <c r="AC526" i="4"/>
  <c r="AD525" i="4"/>
  <c r="AE525" i="4" s="1"/>
  <c r="AC525" i="4"/>
  <c r="AD524" i="4"/>
  <c r="AE524" i="4" s="1"/>
  <c r="AC524" i="4"/>
  <c r="AD523" i="4"/>
  <c r="AE523" i="4" s="1"/>
  <c r="AC523" i="4"/>
  <c r="AD522" i="4"/>
  <c r="AE522" i="4" s="1"/>
  <c r="AC522" i="4"/>
  <c r="AD521" i="4"/>
  <c r="AE521" i="4" s="1"/>
  <c r="AC521" i="4"/>
  <c r="AD520" i="4"/>
  <c r="AE520" i="4" s="1"/>
  <c r="AC520" i="4"/>
  <c r="AD519" i="4"/>
  <c r="AE519" i="4" s="1"/>
  <c r="AC519" i="4"/>
  <c r="AD518" i="4"/>
  <c r="AE518" i="4" s="1"/>
  <c r="AC518" i="4"/>
  <c r="AD517" i="4"/>
  <c r="AE517" i="4" s="1"/>
  <c r="AC517" i="4"/>
  <c r="AD516" i="4"/>
  <c r="AE516" i="4" s="1"/>
  <c r="AC516" i="4"/>
  <c r="AD515" i="4"/>
  <c r="AE515" i="4" s="1"/>
  <c r="AC515" i="4"/>
  <c r="AD514" i="4"/>
  <c r="AE514" i="4" s="1"/>
  <c r="AC514" i="4"/>
  <c r="AD513" i="4"/>
  <c r="AE513" i="4" s="1"/>
  <c r="AC513" i="4"/>
  <c r="AD512" i="4"/>
  <c r="AE512" i="4" s="1"/>
  <c r="AC512" i="4"/>
  <c r="AD511" i="4"/>
  <c r="AE511" i="4" s="1"/>
  <c r="AC511" i="4"/>
  <c r="AD510" i="4"/>
  <c r="AE510" i="4" s="1"/>
  <c r="AC510" i="4"/>
  <c r="AD509" i="4"/>
  <c r="AE509" i="4" s="1"/>
  <c r="AC509" i="4"/>
  <c r="AD508" i="4"/>
  <c r="AE508" i="4" s="1"/>
  <c r="AC508" i="4"/>
  <c r="AD507" i="4"/>
  <c r="AE507" i="4" s="1"/>
  <c r="AC507" i="4"/>
  <c r="AD506" i="4"/>
  <c r="AE506" i="4" s="1"/>
  <c r="AC506" i="4"/>
  <c r="AD505" i="4"/>
  <c r="AE505" i="4" s="1"/>
  <c r="AC505" i="4"/>
  <c r="AD504" i="4"/>
  <c r="AE504" i="4" s="1"/>
  <c r="AC504" i="4"/>
  <c r="AD503" i="4"/>
  <c r="AE503" i="4" s="1"/>
  <c r="AC503" i="4"/>
  <c r="AD502" i="4"/>
  <c r="AE502" i="4" s="1"/>
  <c r="AC502" i="4"/>
  <c r="AD501" i="4"/>
  <c r="AE501" i="4" s="1"/>
  <c r="AC501" i="4"/>
  <c r="AD500" i="4"/>
  <c r="AE500" i="4" s="1"/>
  <c r="AC500" i="4"/>
  <c r="AD499" i="4"/>
  <c r="AE499" i="4" s="1"/>
  <c r="AC499" i="4"/>
  <c r="AD498" i="4"/>
  <c r="AE498" i="4" s="1"/>
  <c r="AC498" i="4"/>
  <c r="AD497" i="4"/>
  <c r="AE497" i="4" s="1"/>
  <c r="AC497" i="4"/>
  <c r="AD496" i="4"/>
  <c r="AE496" i="4" s="1"/>
  <c r="AC496" i="4"/>
  <c r="AD495" i="4"/>
  <c r="AE495" i="4" s="1"/>
  <c r="AC495" i="4"/>
  <c r="AD494" i="4"/>
  <c r="AE494" i="4" s="1"/>
  <c r="AC494" i="4"/>
  <c r="AD493" i="4"/>
  <c r="AE493" i="4" s="1"/>
  <c r="AC493" i="4"/>
  <c r="AD492" i="4"/>
  <c r="AE492" i="4" s="1"/>
  <c r="AC492" i="4"/>
  <c r="AD491" i="4"/>
  <c r="AE491" i="4" s="1"/>
  <c r="AC491" i="4"/>
  <c r="AD490" i="4"/>
  <c r="AE490" i="4" s="1"/>
  <c r="AC490" i="4"/>
  <c r="AD489" i="4"/>
  <c r="AE489" i="4" s="1"/>
  <c r="AC489" i="4"/>
  <c r="AD488" i="4"/>
  <c r="AE488" i="4" s="1"/>
  <c r="AC488" i="4"/>
  <c r="AD487" i="4"/>
  <c r="AE487" i="4" s="1"/>
  <c r="AC487" i="4"/>
  <c r="AD486" i="4"/>
  <c r="AE486" i="4" s="1"/>
  <c r="AC486" i="4"/>
  <c r="AD485" i="4"/>
  <c r="AE485" i="4" s="1"/>
  <c r="AC485" i="4"/>
  <c r="AD484" i="4"/>
  <c r="AE484" i="4" s="1"/>
  <c r="AC484" i="4"/>
  <c r="AD483" i="4"/>
  <c r="AE483" i="4" s="1"/>
  <c r="AC483" i="4"/>
  <c r="AD482" i="4"/>
  <c r="AE482" i="4" s="1"/>
  <c r="AC482" i="4"/>
  <c r="AD481" i="4"/>
  <c r="AE481" i="4" s="1"/>
  <c r="AC481" i="4"/>
  <c r="AD480" i="4"/>
  <c r="AE480" i="4" s="1"/>
  <c r="AC480" i="4"/>
  <c r="AD479" i="4"/>
  <c r="AE479" i="4" s="1"/>
  <c r="AC479" i="4"/>
  <c r="AD478" i="4"/>
  <c r="AE478" i="4" s="1"/>
  <c r="AC478" i="4"/>
  <c r="AD477" i="4"/>
  <c r="AE477" i="4" s="1"/>
  <c r="AC477" i="4"/>
  <c r="AD476" i="4"/>
  <c r="AE476" i="4" s="1"/>
  <c r="AC476" i="4"/>
  <c r="AD475" i="4"/>
  <c r="AE475" i="4" s="1"/>
  <c r="AC475" i="4"/>
  <c r="AD474" i="4"/>
  <c r="AE474" i="4" s="1"/>
  <c r="AC474" i="4"/>
  <c r="AD473" i="4"/>
  <c r="AE473" i="4" s="1"/>
  <c r="AC473" i="4"/>
  <c r="AD472" i="4"/>
  <c r="AE472" i="4" s="1"/>
  <c r="AC472" i="4"/>
  <c r="AD471" i="4"/>
  <c r="AE471" i="4" s="1"/>
  <c r="AC471" i="4"/>
  <c r="AD470" i="4"/>
  <c r="AE470" i="4" s="1"/>
  <c r="AC470" i="4"/>
  <c r="AD469" i="4"/>
  <c r="AE469" i="4" s="1"/>
  <c r="AC469" i="4"/>
  <c r="AD468" i="4"/>
  <c r="AE468" i="4" s="1"/>
  <c r="AC468" i="4"/>
  <c r="AD467" i="4"/>
  <c r="AE467" i="4" s="1"/>
  <c r="AC467" i="4"/>
  <c r="AD466" i="4"/>
  <c r="AE466" i="4" s="1"/>
  <c r="AC466" i="4"/>
  <c r="AD465" i="4"/>
  <c r="AE465" i="4" s="1"/>
  <c r="AC465" i="4"/>
  <c r="AD464" i="4"/>
  <c r="AE464" i="4" s="1"/>
  <c r="AC464" i="4"/>
  <c r="AD463" i="4"/>
  <c r="AE463" i="4" s="1"/>
  <c r="AC463" i="4"/>
  <c r="AD462" i="4"/>
  <c r="AE462" i="4" s="1"/>
  <c r="AC462" i="4"/>
  <c r="AD461" i="4"/>
  <c r="AE461" i="4" s="1"/>
  <c r="AC461" i="4"/>
  <c r="AD460" i="4"/>
  <c r="AE460" i="4"/>
  <c r="AC460" i="4"/>
  <c r="AD459" i="4"/>
  <c r="AE459" i="4" s="1"/>
  <c r="AC459" i="4"/>
  <c r="AD458" i="4"/>
  <c r="AE458" i="4" s="1"/>
  <c r="AC458" i="4"/>
  <c r="AD457" i="4"/>
  <c r="AE457" i="4" s="1"/>
  <c r="AC457" i="4"/>
  <c r="AD456" i="4"/>
  <c r="AE456" i="4"/>
  <c r="AC456" i="4"/>
  <c r="AD455" i="4"/>
  <c r="AE455" i="4" s="1"/>
  <c r="AC455" i="4"/>
  <c r="AD454" i="4"/>
  <c r="AE454" i="4" s="1"/>
  <c r="AC454" i="4"/>
  <c r="AD453" i="4"/>
  <c r="AE453" i="4" s="1"/>
  <c r="AC453" i="4"/>
  <c r="AD452" i="4"/>
  <c r="AE452" i="4"/>
  <c r="AC452" i="4"/>
  <c r="AD451" i="4"/>
  <c r="AE451" i="4" s="1"/>
  <c r="AC451" i="4"/>
  <c r="AD450" i="4"/>
  <c r="AE450" i="4" s="1"/>
  <c r="AC450" i="4"/>
  <c r="AD449" i="4"/>
  <c r="AE449" i="4" s="1"/>
  <c r="AC449" i="4"/>
  <c r="AD448" i="4"/>
  <c r="AE448" i="4"/>
  <c r="AC448" i="4"/>
  <c r="AD447" i="4"/>
  <c r="AE447" i="4" s="1"/>
  <c r="AC447" i="4"/>
  <c r="AD446" i="4"/>
  <c r="AE446" i="4" s="1"/>
  <c r="AC446" i="4"/>
  <c r="AD445" i="4"/>
  <c r="AE445" i="4" s="1"/>
  <c r="AC445" i="4"/>
  <c r="AD444" i="4"/>
  <c r="AE444" i="4"/>
  <c r="AC444" i="4"/>
  <c r="AD443" i="4"/>
  <c r="AE443" i="4" s="1"/>
  <c r="AC443" i="4"/>
  <c r="AD442" i="4"/>
  <c r="AE442" i="4" s="1"/>
  <c r="AC442" i="4"/>
  <c r="AD441" i="4"/>
  <c r="AE441" i="4" s="1"/>
  <c r="AC441" i="4"/>
  <c r="AD440" i="4"/>
  <c r="AE440" i="4"/>
  <c r="AC440" i="4"/>
  <c r="AD439" i="4"/>
  <c r="AE439" i="4" s="1"/>
  <c r="AC439" i="4"/>
  <c r="AD438" i="4"/>
  <c r="AE438" i="4" s="1"/>
  <c r="AC438" i="4"/>
  <c r="AD437" i="4"/>
  <c r="AE437" i="4" s="1"/>
  <c r="AC437" i="4"/>
  <c r="AD436" i="4"/>
  <c r="AE436" i="4"/>
  <c r="AC436" i="4"/>
  <c r="AD435" i="4"/>
  <c r="AE435" i="4" s="1"/>
  <c r="AC435" i="4"/>
  <c r="AD434" i="4"/>
  <c r="AE434" i="4" s="1"/>
  <c r="AC434" i="4"/>
  <c r="AD433" i="4"/>
  <c r="AE433" i="4" s="1"/>
  <c r="AC433" i="4"/>
  <c r="AD432" i="4"/>
  <c r="AE432" i="4"/>
  <c r="AC432" i="4"/>
  <c r="AD431" i="4"/>
  <c r="AE431" i="4" s="1"/>
  <c r="AC431" i="4"/>
  <c r="AD430" i="4"/>
  <c r="AE430" i="4" s="1"/>
  <c r="AC430" i="4"/>
  <c r="AD429" i="4"/>
  <c r="AE429" i="4" s="1"/>
  <c r="AC429" i="4"/>
  <c r="AD428" i="4"/>
  <c r="AE428" i="4"/>
  <c r="AC428" i="4"/>
  <c r="AD427" i="4"/>
  <c r="AE427" i="4" s="1"/>
  <c r="AC427" i="4"/>
  <c r="AD426" i="4"/>
  <c r="AE426" i="4" s="1"/>
  <c r="AC426" i="4"/>
  <c r="AD425" i="4"/>
  <c r="AE425" i="4" s="1"/>
  <c r="AC425" i="4"/>
  <c r="AD424" i="4"/>
  <c r="AE424" i="4"/>
  <c r="AC424" i="4"/>
  <c r="AD423" i="4"/>
  <c r="AE423" i="4" s="1"/>
  <c r="AC423" i="4"/>
  <c r="AD422" i="4"/>
  <c r="AE422" i="4" s="1"/>
  <c r="AC422" i="4"/>
  <c r="AD421" i="4"/>
  <c r="AE421" i="4" s="1"/>
  <c r="AC421" i="4"/>
  <c r="AD420" i="4"/>
  <c r="AE420" i="4"/>
  <c r="AC420" i="4"/>
  <c r="AD419" i="4"/>
  <c r="AE419" i="4" s="1"/>
  <c r="AC419" i="4"/>
  <c r="AD418" i="4"/>
  <c r="AE418" i="4" s="1"/>
  <c r="AC418" i="4"/>
  <c r="AD417" i="4"/>
  <c r="AE417" i="4" s="1"/>
  <c r="AC417" i="4"/>
  <c r="AD416" i="4"/>
  <c r="AE416" i="4"/>
  <c r="AC416" i="4"/>
  <c r="AD415" i="4"/>
  <c r="AE415" i="4" s="1"/>
  <c r="AC415" i="4"/>
  <c r="AD414" i="4"/>
  <c r="AE414" i="4" s="1"/>
  <c r="AC414" i="4"/>
  <c r="AD413" i="4"/>
  <c r="AE413" i="4" s="1"/>
  <c r="AC413" i="4"/>
  <c r="AD412" i="4"/>
  <c r="AE412" i="4"/>
  <c r="AC412" i="4"/>
  <c r="AD411" i="4"/>
  <c r="AE411" i="4" s="1"/>
  <c r="AC411" i="4"/>
  <c r="AD410" i="4"/>
  <c r="AE410" i="4" s="1"/>
  <c r="AC410" i="4"/>
  <c r="AD409" i="4"/>
  <c r="AE409" i="4" s="1"/>
  <c r="AC409" i="4"/>
  <c r="AD408" i="4"/>
  <c r="AE408" i="4"/>
  <c r="AC408" i="4"/>
  <c r="AD407" i="4"/>
  <c r="AE407" i="4" s="1"/>
  <c r="AC407" i="4"/>
  <c r="AD406" i="4"/>
  <c r="AE406" i="4" s="1"/>
  <c r="AC406" i="4"/>
  <c r="AD405" i="4"/>
  <c r="AE405" i="4" s="1"/>
  <c r="AC405" i="4"/>
  <c r="AD404" i="4"/>
  <c r="AE404" i="4" s="1"/>
  <c r="AC404" i="4"/>
  <c r="AD403" i="4"/>
  <c r="AE403" i="4" s="1"/>
  <c r="AC403" i="4"/>
  <c r="AD402" i="4"/>
  <c r="AE402" i="4" s="1"/>
  <c r="AC402" i="4"/>
  <c r="AD401" i="4"/>
  <c r="AE401" i="4" s="1"/>
  <c r="AC401" i="4"/>
  <c r="AD400" i="4"/>
  <c r="AE400" i="4" s="1"/>
  <c r="AC400" i="4"/>
  <c r="AD399" i="4"/>
  <c r="AE399" i="4" s="1"/>
  <c r="AC399" i="4"/>
  <c r="AD398" i="4"/>
  <c r="AE398" i="4" s="1"/>
  <c r="AC398" i="4"/>
  <c r="AD397" i="4"/>
  <c r="AE397" i="4" s="1"/>
  <c r="AC397" i="4"/>
  <c r="AD396" i="4"/>
  <c r="AE396" i="4" s="1"/>
  <c r="AC396" i="4"/>
  <c r="AD395" i="4"/>
  <c r="AE395" i="4" s="1"/>
  <c r="AC395" i="4"/>
  <c r="AD394" i="4"/>
  <c r="AE394" i="4" s="1"/>
  <c r="AC394" i="4"/>
  <c r="AD393" i="4"/>
  <c r="AE393" i="4" s="1"/>
  <c r="AC393" i="4"/>
  <c r="AD392" i="4"/>
  <c r="AE392" i="4" s="1"/>
  <c r="AC392" i="4"/>
  <c r="AD391" i="4"/>
  <c r="AE391" i="4" s="1"/>
  <c r="AC391" i="4"/>
  <c r="AD390" i="4"/>
  <c r="AE390" i="4" s="1"/>
  <c r="AC390" i="4"/>
  <c r="AD389" i="4"/>
  <c r="AE389" i="4" s="1"/>
  <c r="AC389" i="4"/>
  <c r="AD388" i="4"/>
  <c r="AE388" i="4" s="1"/>
  <c r="AC388" i="4"/>
  <c r="AD387" i="4"/>
  <c r="AE387" i="4" s="1"/>
  <c r="AC387" i="4"/>
  <c r="AD386" i="4"/>
  <c r="AE386" i="4" s="1"/>
  <c r="AC386" i="4"/>
  <c r="AD385" i="4"/>
  <c r="AE385" i="4" s="1"/>
  <c r="AC385" i="4"/>
  <c r="AD384" i="4"/>
  <c r="AE384" i="4" s="1"/>
  <c r="AC384" i="4"/>
  <c r="AD383" i="4"/>
  <c r="AE383" i="4" s="1"/>
  <c r="AC383" i="4"/>
  <c r="AD382" i="4"/>
  <c r="AE382" i="4" s="1"/>
  <c r="AC382" i="4"/>
  <c r="AD381" i="4"/>
  <c r="AE381" i="4" s="1"/>
  <c r="AC381" i="4"/>
  <c r="AD380" i="4"/>
  <c r="AE380" i="4" s="1"/>
  <c r="AC380" i="4"/>
  <c r="AD379" i="4"/>
  <c r="AE379" i="4" s="1"/>
  <c r="AC379" i="4"/>
  <c r="AD378" i="4"/>
  <c r="AE378" i="4" s="1"/>
  <c r="AC378" i="4"/>
  <c r="AD377" i="4"/>
  <c r="AE377" i="4" s="1"/>
  <c r="AC377" i="4"/>
  <c r="AD376" i="4"/>
  <c r="AE376" i="4"/>
  <c r="AC376" i="4"/>
  <c r="AD375" i="4"/>
  <c r="AE375" i="4" s="1"/>
  <c r="AC375" i="4"/>
  <c r="AD374" i="4"/>
  <c r="AE374" i="4" s="1"/>
  <c r="AC374" i="4"/>
  <c r="AD373" i="4"/>
  <c r="AE373" i="4" s="1"/>
  <c r="AC373" i="4"/>
  <c r="AD372" i="4"/>
  <c r="AE372" i="4" s="1"/>
  <c r="AC372" i="4"/>
  <c r="AD371" i="4"/>
  <c r="AE371" i="4" s="1"/>
  <c r="AC371" i="4"/>
  <c r="AD370" i="4"/>
  <c r="AE370" i="4" s="1"/>
  <c r="AC370" i="4"/>
  <c r="AD369" i="4"/>
  <c r="AE369" i="4" s="1"/>
  <c r="AC369" i="4"/>
  <c r="AD368" i="4"/>
  <c r="AE368" i="4" s="1"/>
  <c r="AC368" i="4"/>
  <c r="AD367" i="4"/>
  <c r="AE367" i="4" s="1"/>
  <c r="AC367" i="4"/>
  <c r="AD366" i="4"/>
  <c r="AE366" i="4" s="1"/>
  <c r="AC366" i="4"/>
  <c r="AD365" i="4"/>
  <c r="AE365" i="4" s="1"/>
  <c r="AC365" i="4"/>
  <c r="AD364" i="4"/>
  <c r="AE364" i="4" s="1"/>
  <c r="AC364" i="4"/>
  <c r="AD363" i="4"/>
  <c r="AE363" i="4" s="1"/>
  <c r="AC363" i="4"/>
  <c r="AD362" i="4"/>
  <c r="AE362" i="4" s="1"/>
  <c r="AC362" i="4"/>
  <c r="AD361" i="4"/>
  <c r="AE361" i="4" s="1"/>
  <c r="AC361" i="4"/>
  <c r="AD360" i="4"/>
  <c r="AE360" i="4"/>
  <c r="AC360" i="4"/>
  <c r="AD359" i="4"/>
  <c r="AE359" i="4" s="1"/>
  <c r="AC359" i="4"/>
  <c r="AD358" i="4"/>
  <c r="AE358" i="4" s="1"/>
  <c r="AC358" i="4"/>
  <c r="AD357" i="4"/>
  <c r="AE357" i="4" s="1"/>
  <c r="AC357" i="4"/>
  <c r="AD356" i="4"/>
  <c r="AE356" i="4" s="1"/>
  <c r="AC356" i="4"/>
  <c r="AD355" i="4"/>
  <c r="AE355" i="4" s="1"/>
  <c r="AC355" i="4"/>
  <c r="AD354" i="4"/>
  <c r="AE354" i="4" s="1"/>
  <c r="AC354" i="4"/>
  <c r="AD353" i="4"/>
  <c r="AE353" i="4" s="1"/>
  <c r="AC353" i="4"/>
  <c r="AD352" i="4"/>
  <c r="AE352" i="4" s="1"/>
  <c r="AC352" i="4"/>
  <c r="AD351" i="4"/>
  <c r="AE351" i="4" s="1"/>
  <c r="AC351" i="4"/>
  <c r="AD350" i="4"/>
  <c r="AE350" i="4" s="1"/>
  <c r="AC350" i="4"/>
  <c r="AD349" i="4"/>
  <c r="AE349" i="4" s="1"/>
  <c r="AC349" i="4"/>
  <c r="AD348" i="4"/>
  <c r="AE348" i="4" s="1"/>
  <c r="AC348" i="4"/>
  <c r="AD347" i="4"/>
  <c r="AE347" i="4" s="1"/>
  <c r="AC347" i="4"/>
  <c r="AD346" i="4"/>
  <c r="AE346" i="4" s="1"/>
  <c r="AC346" i="4"/>
  <c r="AD345" i="4"/>
  <c r="AE345" i="4" s="1"/>
  <c r="AC345" i="4"/>
  <c r="AD344" i="4"/>
  <c r="AE344" i="4" s="1"/>
  <c r="AC344" i="4"/>
  <c r="AD343" i="4"/>
  <c r="AE343" i="4" s="1"/>
  <c r="AC343" i="4"/>
  <c r="AD342" i="4"/>
  <c r="AE342" i="4" s="1"/>
  <c r="AC342" i="4"/>
  <c r="AD341" i="4"/>
  <c r="AE341" i="4" s="1"/>
  <c r="AC341" i="4"/>
  <c r="AD340" i="4"/>
  <c r="AE340" i="4" s="1"/>
  <c r="AC340" i="4"/>
  <c r="AD339" i="4"/>
  <c r="AE339" i="4" s="1"/>
  <c r="AC339" i="4"/>
  <c r="AD338" i="4"/>
  <c r="AE338" i="4" s="1"/>
  <c r="AC338" i="4"/>
  <c r="AD337" i="4"/>
  <c r="AE337" i="4" s="1"/>
  <c r="AC337" i="4"/>
  <c r="AD336" i="4"/>
  <c r="AE336" i="4"/>
  <c r="AC336" i="4"/>
  <c r="AD335" i="4"/>
  <c r="AE335" i="4" s="1"/>
  <c r="AC335" i="4"/>
  <c r="AD334" i="4"/>
  <c r="AE334" i="4" s="1"/>
  <c r="AC334" i="4"/>
  <c r="AD333" i="4"/>
  <c r="AE333" i="4" s="1"/>
  <c r="AC333" i="4"/>
  <c r="AD332" i="4"/>
  <c r="AE332" i="4" s="1"/>
  <c r="AC332" i="4"/>
  <c r="AD331" i="4"/>
  <c r="AE331" i="4" s="1"/>
  <c r="AC331" i="4"/>
  <c r="AD330" i="4"/>
  <c r="AE330" i="4" s="1"/>
  <c r="AC330" i="4"/>
  <c r="AD329" i="4"/>
  <c r="AE329" i="4" s="1"/>
  <c r="AC329" i="4"/>
  <c r="AD328" i="4"/>
  <c r="AE328" i="4"/>
  <c r="AC328" i="4"/>
  <c r="AD327" i="4"/>
  <c r="AE327" i="4" s="1"/>
  <c r="AC327" i="4"/>
  <c r="AD326" i="4"/>
  <c r="AE326" i="4" s="1"/>
  <c r="AC326" i="4"/>
  <c r="AD325" i="4"/>
  <c r="AE325" i="4" s="1"/>
  <c r="AC325" i="4"/>
  <c r="AD324" i="4"/>
  <c r="AE324" i="4" s="1"/>
  <c r="AC324" i="4"/>
  <c r="AD323" i="4"/>
  <c r="AE323" i="4" s="1"/>
  <c r="AC323" i="4"/>
  <c r="AD322" i="4"/>
  <c r="AE322" i="4" s="1"/>
  <c r="AC322" i="4"/>
  <c r="AD321" i="4"/>
  <c r="AE321" i="4" s="1"/>
  <c r="AC321" i="4"/>
  <c r="AD320" i="4"/>
  <c r="AE320" i="4" s="1"/>
  <c r="AC320" i="4"/>
  <c r="AD319" i="4"/>
  <c r="AE319" i="4" s="1"/>
  <c r="AC319" i="4"/>
  <c r="AD318" i="4"/>
  <c r="AE318" i="4" s="1"/>
  <c r="AC318" i="4"/>
  <c r="AD317" i="4"/>
  <c r="AE317" i="4" s="1"/>
  <c r="AC317" i="4"/>
  <c r="AD316" i="4"/>
  <c r="AE316" i="4" s="1"/>
  <c r="AC316" i="4"/>
  <c r="AD315" i="4"/>
  <c r="AE315" i="4" s="1"/>
  <c r="AC315" i="4"/>
  <c r="AD314" i="4"/>
  <c r="AE314" i="4" s="1"/>
  <c r="AC314" i="4"/>
  <c r="AD313" i="4"/>
  <c r="AE313" i="4" s="1"/>
  <c r="AC313" i="4"/>
  <c r="AD312" i="4"/>
  <c r="AE312" i="4"/>
  <c r="AC312" i="4"/>
  <c r="AD311" i="4"/>
  <c r="AE311" i="4" s="1"/>
  <c r="AC311" i="4"/>
  <c r="AD310" i="4"/>
  <c r="AE310" i="4" s="1"/>
  <c r="AC310" i="4"/>
  <c r="AD309" i="4"/>
  <c r="AE309" i="4" s="1"/>
  <c r="AC309" i="4"/>
  <c r="AD308" i="4"/>
  <c r="AE308" i="4" s="1"/>
  <c r="AC308" i="4"/>
  <c r="AD307" i="4"/>
  <c r="AE307" i="4" s="1"/>
  <c r="AC307" i="4"/>
  <c r="AD306" i="4"/>
  <c r="AE306" i="4" s="1"/>
  <c r="AC306" i="4"/>
  <c r="AD305" i="4"/>
  <c r="AE305" i="4" s="1"/>
  <c r="AC305" i="4"/>
  <c r="AD304" i="4"/>
  <c r="AE304" i="4" s="1"/>
  <c r="AC304" i="4"/>
  <c r="AD303" i="4"/>
  <c r="AE303" i="4" s="1"/>
  <c r="AC303" i="4"/>
  <c r="AD302" i="4"/>
  <c r="AE302" i="4" s="1"/>
  <c r="AC302" i="4"/>
  <c r="AD301" i="4"/>
  <c r="AE301" i="4" s="1"/>
  <c r="AC301" i="4"/>
  <c r="AD300" i="4"/>
  <c r="AE300" i="4" s="1"/>
  <c r="AC300" i="4"/>
  <c r="AD299" i="4"/>
  <c r="AE299" i="4" s="1"/>
  <c r="AC299" i="4"/>
  <c r="AD298" i="4"/>
  <c r="AE298" i="4" s="1"/>
  <c r="AC298" i="4"/>
  <c r="AD297" i="4"/>
  <c r="AE297" i="4" s="1"/>
  <c r="AC297" i="4"/>
  <c r="AD296" i="4"/>
  <c r="AE296" i="4" s="1"/>
  <c r="AC296" i="4"/>
  <c r="AD295" i="4"/>
  <c r="AE295" i="4" s="1"/>
  <c r="AC295" i="4"/>
  <c r="AD294" i="4"/>
  <c r="AE294" i="4" s="1"/>
  <c r="AC294" i="4"/>
  <c r="AD293" i="4"/>
  <c r="AE293" i="4" s="1"/>
  <c r="AC293" i="4"/>
  <c r="AD292" i="4"/>
  <c r="AE292" i="4" s="1"/>
  <c r="AC292" i="4"/>
  <c r="AD291" i="4"/>
  <c r="AE291" i="4" s="1"/>
  <c r="AC291" i="4"/>
  <c r="AD290" i="4"/>
  <c r="AE290" i="4" s="1"/>
  <c r="AC290" i="4"/>
  <c r="AD289" i="4"/>
  <c r="AE289" i="4" s="1"/>
  <c r="AC289" i="4"/>
  <c r="AD288" i="4"/>
  <c r="AE288" i="4" s="1"/>
  <c r="AC288" i="4"/>
  <c r="AD287" i="4"/>
  <c r="AE287" i="4" s="1"/>
  <c r="AC287" i="4"/>
  <c r="AD286" i="4"/>
  <c r="AE286" i="4" s="1"/>
  <c r="AC286" i="4"/>
  <c r="AD285" i="4"/>
  <c r="AE285" i="4" s="1"/>
  <c r="AC285" i="4"/>
  <c r="AD284" i="4"/>
  <c r="AE284" i="4" s="1"/>
  <c r="AC284" i="4"/>
  <c r="AD283" i="4"/>
  <c r="AE283" i="4" s="1"/>
  <c r="AC283" i="4"/>
  <c r="AD282" i="4"/>
  <c r="AE282" i="4" s="1"/>
  <c r="AC282" i="4"/>
  <c r="AD281" i="4"/>
  <c r="AE281" i="4" s="1"/>
  <c r="AC281" i="4"/>
  <c r="AD280" i="4"/>
  <c r="AE280" i="4"/>
  <c r="AC280" i="4"/>
  <c r="AD279" i="4"/>
  <c r="AE279" i="4" s="1"/>
  <c r="AC279" i="4"/>
  <c r="AD278" i="4"/>
  <c r="AE278" i="4" s="1"/>
  <c r="AC278" i="4"/>
  <c r="AD277" i="4"/>
  <c r="AE277" i="4" s="1"/>
  <c r="AC277" i="4"/>
  <c r="AD276" i="4"/>
  <c r="AE276" i="4" s="1"/>
  <c r="AC276" i="4"/>
  <c r="AD275" i="4"/>
  <c r="AE275" i="4" s="1"/>
  <c r="AC275" i="4"/>
  <c r="AD274" i="4"/>
  <c r="AE274" i="4" s="1"/>
  <c r="AC274" i="4"/>
  <c r="AD273" i="4"/>
  <c r="AE273" i="4" s="1"/>
  <c r="AC273" i="4"/>
  <c r="AD272" i="4"/>
  <c r="AE272" i="4" s="1"/>
  <c r="AC272" i="4"/>
  <c r="AD271" i="4"/>
  <c r="AE271" i="4" s="1"/>
  <c r="AC271" i="4"/>
  <c r="AD270" i="4"/>
  <c r="AE270" i="4" s="1"/>
  <c r="AC270" i="4"/>
  <c r="AD269" i="4"/>
  <c r="AE269" i="4" s="1"/>
  <c r="AC269" i="4"/>
  <c r="AD268" i="4"/>
  <c r="AE268" i="4" s="1"/>
  <c r="AC268" i="4"/>
  <c r="AD267" i="4"/>
  <c r="AE267" i="4" s="1"/>
  <c r="AC267" i="4"/>
  <c r="AD266" i="4"/>
  <c r="AE266" i="4" s="1"/>
  <c r="AC266" i="4"/>
  <c r="AD265" i="4"/>
  <c r="AE265" i="4" s="1"/>
  <c r="AC265" i="4"/>
  <c r="AD264" i="4"/>
  <c r="AE264" i="4"/>
  <c r="AC264" i="4"/>
  <c r="AD263" i="4"/>
  <c r="AE263" i="4" s="1"/>
  <c r="AC263" i="4"/>
  <c r="AD262" i="4"/>
  <c r="AE262" i="4" s="1"/>
  <c r="AC262" i="4"/>
  <c r="AD261" i="4"/>
  <c r="AE261" i="4" s="1"/>
  <c r="AC261" i="4"/>
  <c r="AD260" i="4"/>
  <c r="AE260" i="4" s="1"/>
  <c r="AC260" i="4"/>
  <c r="AD259" i="4"/>
  <c r="AE259" i="4" s="1"/>
  <c r="AC259" i="4"/>
  <c r="AD258" i="4"/>
  <c r="AE258" i="4" s="1"/>
  <c r="AC258" i="4"/>
  <c r="AD257" i="4"/>
  <c r="AE257" i="4" s="1"/>
  <c r="AC257" i="4"/>
  <c r="AD256" i="4"/>
  <c r="AE256" i="4" s="1"/>
  <c r="AC256" i="4"/>
  <c r="AD255" i="4"/>
  <c r="AE255" i="4" s="1"/>
  <c r="AC255" i="4"/>
  <c r="AD254" i="4"/>
  <c r="AE254" i="4" s="1"/>
  <c r="AC254" i="4"/>
  <c r="AD253" i="4"/>
  <c r="AE253" i="4" s="1"/>
  <c r="AC253" i="4"/>
  <c r="AD252" i="4"/>
  <c r="AE252" i="4" s="1"/>
  <c r="AC252" i="4"/>
  <c r="AD251" i="4"/>
  <c r="AE251" i="4" s="1"/>
  <c r="AC251" i="4"/>
  <c r="AD250" i="4"/>
  <c r="AE250" i="4" s="1"/>
  <c r="AC250" i="4"/>
  <c r="AD249" i="4"/>
  <c r="AE249" i="4" s="1"/>
  <c r="AC249" i="4"/>
  <c r="AD248" i="4"/>
  <c r="AE248" i="4" s="1"/>
  <c r="AC248" i="4"/>
  <c r="AD247" i="4"/>
  <c r="AE247" i="4" s="1"/>
  <c r="AC247" i="4"/>
  <c r="AD246" i="4"/>
  <c r="AE246" i="4" s="1"/>
  <c r="AC246" i="4"/>
  <c r="AD245" i="4"/>
  <c r="AE245" i="4" s="1"/>
  <c r="AC245" i="4"/>
  <c r="AD244" i="4"/>
  <c r="AE244" i="4" s="1"/>
  <c r="AC244" i="4"/>
  <c r="AD243" i="4"/>
  <c r="AE243" i="4" s="1"/>
  <c r="AC243" i="4"/>
  <c r="AD242" i="4"/>
  <c r="AE242" i="4" s="1"/>
  <c r="AC242" i="4"/>
  <c r="AD241" i="4"/>
  <c r="AE241" i="4" s="1"/>
  <c r="AC241" i="4"/>
  <c r="AD240" i="4"/>
  <c r="AE240" i="4"/>
  <c r="AC240" i="4"/>
  <c r="AD239" i="4"/>
  <c r="AE239" i="4" s="1"/>
  <c r="AC239" i="4"/>
  <c r="AD238" i="4"/>
  <c r="AE238" i="4" s="1"/>
  <c r="AC238" i="4"/>
  <c r="AD237" i="4"/>
  <c r="AE237" i="4" s="1"/>
  <c r="AC237" i="4"/>
  <c r="AD236" i="4"/>
  <c r="AE236" i="4" s="1"/>
  <c r="AC236" i="4"/>
  <c r="AD235" i="4"/>
  <c r="AE235" i="4" s="1"/>
  <c r="AC235" i="4"/>
  <c r="AD234" i="4"/>
  <c r="AE234" i="4" s="1"/>
  <c r="AC234" i="4"/>
  <c r="AD233" i="4"/>
  <c r="AE233" i="4" s="1"/>
  <c r="AC233" i="4"/>
  <c r="AD232" i="4"/>
  <c r="AE232" i="4"/>
  <c r="AC232" i="4"/>
  <c r="AD231" i="4"/>
  <c r="AE231" i="4" s="1"/>
  <c r="AC231" i="4"/>
  <c r="AD230" i="4"/>
  <c r="AE230" i="4" s="1"/>
  <c r="AC230" i="4"/>
  <c r="AD229" i="4"/>
  <c r="AE229" i="4" s="1"/>
  <c r="AC229" i="4"/>
  <c r="AD228" i="4"/>
  <c r="AE228" i="4" s="1"/>
  <c r="AC228" i="4"/>
  <c r="AD227" i="4"/>
  <c r="AE227" i="4" s="1"/>
  <c r="AC227" i="4"/>
  <c r="AD226" i="4"/>
  <c r="AE226" i="4" s="1"/>
  <c r="AC226" i="4"/>
  <c r="AD225" i="4"/>
  <c r="AE225" i="4" s="1"/>
  <c r="AC225" i="4"/>
  <c r="AD224" i="4"/>
  <c r="AE224" i="4" s="1"/>
  <c r="AC224" i="4"/>
  <c r="AD223" i="4"/>
  <c r="AE223" i="4" s="1"/>
  <c r="AC223" i="4"/>
  <c r="AD222" i="4"/>
  <c r="AE222" i="4" s="1"/>
  <c r="AC222" i="4"/>
  <c r="AD221" i="4"/>
  <c r="AE221" i="4" s="1"/>
  <c r="AC221" i="4"/>
  <c r="AD220" i="4"/>
  <c r="AE220" i="4" s="1"/>
  <c r="AC220" i="4"/>
  <c r="AD219" i="4"/>
  <c r="AE219" i="4" s="1"/>
  <c r="AC219" i="4"/>
  <c r="AD218" i="4"/>
  <c r="AE218" i="4" s="1"/>
  <c r="AC218" i="4"/>
  <c r="AD217" i="4"/>
  <c r="AE217" i="4" s="1"/>
  <c r="AC217" i="4"/>
  <c r="AD216" i="4"/>
  <c r="AE216" i="4"/>
  <c r="AC216" i="4"/>
  <c r="AD215" i="4"/>
  <c r="AE215" i="4" s="1"/>
  <c r="AC215" i="4"/>
  <c r="AD214" i="4"/>
  <c r="AE214" i="4" s="1"/>
  <c r="AC214" i="4"/>
  <c r="AD213" i="4"/>
  <c r="AE213" i="4" s="1"/>
  <c r="AC213" i="4"/>
  <c r="AD212" i="4"/>
  <c r="AE212" i="4" s="1"/>
  <c r="AC212" i="4"/>
  <c r="AD211" i="4"/>
  <c r="AE211" i="4" s="1"/>
  <c r="AC211" i="4"/>
  <c r="AD210" i="4"/>
  <c r="AE210" i="4" s="1"/>
  <c r="AC210" i="4"/>
  <c r="AD209" i="4"/>
  <c r="AE209" i="4" s="1"/>
  <c r="AC209" i="4"/>
  <c r="AD208" i="4"/>
  <c r="AE208" i="4" s="1"/>
  <c r="AC208" i="4"/>
  <c r="AD207" i="4"/>
  <c r="AE207" i="4" s="1"/>
  <c r="AC207" i="4"/>
  <c r="AD206" i="4"/>
  <c r="AE206" i="4" s="1"/>
  <c r="AC206" i="4"/>
  <c r="AD205" i="4"/>
  <c r="AE205" i="4" s="1"/>
  <c r="AC205" i="4"/>
  <c r="AD204" i="4"/>
  <c r="AE204" i="4" s="1"/>
  <c r="AC204" i="4"/>
  <c r="AD203" i="4"/>
  <c r="AE203" i="4" s="1"/>
  <c r="AC203" i="4"/>
  <c r="AD202" i="4"/>
  <c r="AE202" i="4" s="1"/>
  <c r="AC202" i="4"/>
  <c r="AD201" i="4"/>
  <c r="AE201" i="4" s="1"/>
  <c r="AC201" i="4"/>
  <c r="AD200" i="4"/>
  <c r="AE200" i="4" s="1"/>
  <c r="AC200" i="4"/>
  <c r="AD199" i="4"/>
  <c r="AE199" i="4" s="1"/>
  <c r="AC199" i="4"/>
  <c r="AD198" i="4"/>
  <c r="AE198" i="4" s="1"/>
  <c r="AC198" i="4"/>
  <c r="AD197" i="4"/>
  <c r="AE197" i="4" s="1"/>
  <c r="AC197" i="4"/>
  <c r="AD196" i="4"/>
  <c r="AE196" i="4" s="1"/>
  <c r="AC196" i="4"/>
  <c r="AD195" i="4"/>
  <c r="AE195" i="4" s="1"/>
  <c r="AC195" i="4"/>
  <c r="AD194" i="4"/>
  <c r="AE194" i="4" s="1"/>
  <c r="AC194" i="4"/>
  <c r="AD193" i="4"/>
  <c r="AE193" i="4" s="1"/>
  <c r="AC193" i="4"/>
  <c r="AD192" i="4"/>
  <c r="AE192" i="4" s="1"/>
  <c r="AC192" i="4"/>
  <c r="AD191" i="4"/>
  <c r="AE191" i="4" s="1"/>
  <c r="AC191" i="4"/>
  <c r="AD190" i="4"/>
  <c r="AE190" i="4" s="1"/>
  <c r="AC190" i="4"/>
  <c r="AD189" i="4"/>
  <c r="AE189" i="4" s="1"/>
  <c r="AC189" i="4"/>
  <c r="AD188" i="4"/>
  <c r="AE188" i="4" s="1"/>
  <c r="AC188" i="4"/>
  <c r="AD187" i="4"/>
  <c r="AE187" i="4" s="1"/>
  <c r="AC187" i="4"/>
  <c r="AD186" i="4"/>
  <c r="AE186" i="4" s="1"/>
  <c r="AC186" i="4"/>
  <c r="AD185" i="4"/>
  <c r="AE185" i="4" s="1"/>
  <c r="AC185" i="4"/>
  <c r="AD184" i="4"/>
  <c r="AE184" i="4"/>
  <c r="AC184" i="4"/>
  <c r="AD183" i="4"/>
  <c r="AE183" i="4" s="1"/>
  <c r="AC183" i="4"/>
  <c r="AD182" i="4"/>
  <c r="AE182" i="4" s="1"/>
  <c r="AC182" i="4"/>
  <c r="AD181" i="4"/>
  <c r="AE181" i="4" s="1"/>
  <c r="AC181" i="4"/>
  <c r="AD180" i="4"/>
  <c r="AE180" i="4" s="1"/>
  <c r="AC180" i="4"/>
  <c r="AD179" i="4"/>
  <c r="AE179" i="4" s="1"/>
  <c r="AC179" i="4"/>
  <c r="AD178" i="4"/>
  <c r="AE178" i="4" s="1"/>
  <c r="AC178" i="4"/>
  <c r="AD177" i="4"/>
  <c r="AE177" i="4" s="1"/>
  <c r="AC177" i="4"/>
  <c r="AD176" i="4"/>
  <c r="AE176" i="4" s="1"/>
  <c r="AC176" i="4"/>
  <c r="AD175" i="4"/>
  <c r="AE175" i="4" s="1"/>
  <c r="AC175" i="4"/>
  <c r="AD174" i="4"/>
  <c r="AE174" i="4" s="1"/>
  <c r="AC174" i="4"/>
  <c r="AD173" i="4"/>
  <c r="AE173" i="4" s="1"/>
  <c r="AC173" i="4"/>
  <c r="AD172" i="4"/>
  <c r="AE172" i="4" s="1"/>
  <c r="AC172" i="4"/>
  <c r="AD171" i="4"/>
  <c r="AE171" i="4" s="1"/>
  <c r="AC171" i="4"/>
  <c r="AD170" i="4"/>
  <c r="AE170" i="4" s="1"/>
  <c r="AC170" i="4"/>
  <c r="AD169" i="4"/>
  <c r="AE169" i="4" s="1"/>
  <c r="AC169" i="4"/>
  <c r="AD168" i="4"/>
  <c r="AE168" i="4"/>
  <c r="AC168" i="4"/>
  <c r="AD167" i="4"/>
  <c r="AE167" i="4" s="1"/>
  <c r="AC167" i="4"/>
  <c r="AD166" i="4"/>
  <c r="AE166" i="4" s="1"/>
  <c r="AC166" i="4"/>
  <c r="AD165" i="4"/>
  <c r="AE165" i="4" s="1"/>
  <c r="AC165" i="4"/>
  <c r="AD164" i="4"/>
  <c r="AE164" i="4" s="1"/>
  <c r="AC164" i="4"/>
  <c r="AD163" i="4"/>
  <c r="AE163" i="4" s="1"/>
  <c r="AC163" i="4"/>
  <c r="AD162" i="4"/>
  <c r="AE162" i="4" s="1"/>
  <c r="AC162" i="4"/>
  <c r="AD161" i="4"/>
  <c r="AE161" i="4" s="1"/>
  <c r="AC161" i="4"/>
  <c r="AD160" i="4"/>
  <c r="AE160" i="4" s="1"/>
  <c r="AC160" i="4"/>
  <c r="AD159" i="4"/>
  <c r="AE159" i="4" s="1"/>
  <c r="AC159" i="4"/>
  <c r="AD158" i="4"/>
  <c r="AE158" i="4" s="1"/>
  <c r="AC158" i="4"/>
  <c r="AD157" i="4"/>
  <c r="AE157" i="4" s="1"/>
  <c r="AC157" i="4"/>
  <c r="AD156" i="4"/>
  <c r="AE156" i="4" s="1"/>
  <c r="AC156" i="4"/>
  <c r="AD155" i="4"/>
  <c r="AE155" i="4" s="1"/>
  <c r="AC155" i="4"/>
  <c r="AD154" i="4"/>
  <c r="AE154" i="4" s="1"/>
  <c r="AC154" i="4"/>
  <c r="AD153" i="4"/>
  <c r="AE153" i="4" s="1"/>
  <c r="AC153" i="4"/>
  <c r="AD152" i="4"/>
  <c r="AE152" i="4" s="1"/>
  <c r="AC152" i="4"/>
  <c r="AD151" i="4"/>
  <c r="AE151" i="4" s="1"/>
  <c r="AC151" i="4"/>
  <c r="AD150" i="4"/>
  <c r="AE150" i="4" s="1"/>
  <c r="AC150" i="4"/>
  <c r="AD149" i="4"/>
  <c r="AE149" i="4" s="1"/>
  <c r="AC149" i="4"/>
  <c r="AD148" i="4"/>
  <c r="AE148" i="4" s="1"/>
  <c r="AC148" i="4"/>
  <c r="AD147" i="4"/>
  <c r="AE147" i="4"/>
  <c r="AC147" i="4"/>
  <c r="AD146" i="4"/>
  <c r="AE146" i="4" s="1"/>
  <c r="AC146" i="4"/>
  <c r="AD145" i="4"/>
  <c r="AE145" i="4" s="1"/>
  <c r="AC145" i="4"/>
  <c r="AD144" i="4"/>
  <c r="AE144" i="4" s="1"/>
  <c r="AC144" i="4"/>
  <c r="AD143" i="4"/>
  <c r="AE143" i="4" s="1"/>
  <c r="AC143" i="4"/>
  <c r="AD142" i="4"/>
  <c r="AE142" i="4" s="1"/>
  <c r="AC142" i="4"/>
  <c r="AD141" i="4"/>
  <c r="AE141" i="4" s="1"/>
  <c r="AC141" i="4"/>
  <c r="AD140" i="4"/>
  <c r="AE140" i="4" s="1"/>
  <c r="AC140" i="4"/>
  <c r="AD139" i="4"/>
  <c r="AE139" i="4"/>
  <c r="AC139" i="4"/>
  <c r="AD138" i="4"/>
  <c r="AE138" i="4" s="1"/>
  <c r="AC138" i="4"/>
  <c r="AD137" i="4"/>
  <c r="AE137" i="4" s="1"/>
  <c r="AC137" i="4"/>
  <c r="AD136" i="4"/>
  <c r="AE136" i="4" s="1"/>
  <c r="AC136" i="4"/>
  <c r="AD135" i="4"/>
  <c r="AE135" i="4" s="1"/>
  <c r="AC135" i="4"/>
  <c r="AD134" i="4"/>
  <c r="AE134" i="4" s="1"/>
  <c r="AC134" i="4"/>
  <c r="AD133" i="4"/>
  <c r="AE133" i="4" s="1"/>
  <c r="AC133" i="4"/>
  <c r="AD132" i="4"/>
  <c r="AE132" i="4" s="1"/>
  <c r="AC132" i="4"/>
  <c r="AD131" i="4"/>
  <c r="AE131" i="4" s="1"/>
  <c r="AC131" i="4"/>
  <c r="AD130" i="4"/>
  <c r="AE130" i="4" s="1"/>
  <c r="AC130" i="4"/>
  <c r="AD129" i="4"/>
  <c r="AE129" i="4" s="1"/>
  <c r="AC129" i="4"/>
  <c r="AD128" i="4"/>
  <c r="AE128" i="4" s="1"/>
  <c r="AC128" i="4"/>
  <c r="AD127" i="4"/>
  <c r="AE127" i="4" s="1"/>
  <c r="AC127" i="4"/>
  <c r="AD126" i="4"/>
  <c r="AE126" i="4" s="1"/>
  <c r="AC126" i="4"/>
  <c r="AD125" i="4"/>
  <c r="AE125" i="4" s="1"/>
  <c r="AC125" i="4"/>
  <c r="AD124" i="4"/>
  <c r="AE124" i="4" s="1"/>
  <c r="AC124" i="4"/>
  <c r="AD123" i="4"/>
  <c r="AE123" i="4" s="1"/>
  <c r="AC123" i="4"/>
  <c r="AD122" i="4"/>
  <c r="AE122" i="4" s="1"/>
  <c r="AC122" i="4"/>
  <c r="AD121" i="4"/>
  <c r="AE121" i="4" s="1"/>
  <c r="AC121" i="4"/>
  <c r="AD120" i="4"/>
  <c r="AE120" i="4" s="1"/>
  <c r="AC120" i="4"/>
  <c r="AD119" i="4"/>
  <c r="AE119" i="4" s="1"/>
  <c r="AC119" i="4"/>
  <c r="AD118" i="4"/>
  <c r="AE118" i="4" s="1"/>
  <c r="AC118" i="4"/>
  <c r="AD117" i="4"/>
  <c r="AE117" i="4" s="1"/>
  <c r="AC117" i="4"/>
  <c r="AD116" i="4"/>
  <c r="AE116" i="4" s="1"/>
  <c r="AC116" i="4"/>
  <c r="AD115" i="4"/>
  <c r="AE115" i="4"/>
  <c r="AC115" i="4"/>
  <c r="AD114" i="4"/>
  <c r="AE114" i="4" s="1"/>
  <c r="AC114" i="4"/>
  <c r="AD113" i="4"/>
  <c r="AE113" i="4" s="1"/>
  <c r="AC113" i="4"/>
  <c r="AD112" i="4"/>
  <c r="AE112" i="4" s="1"/>
  <c r="AC112" i="4"/>
  <c r="AD111" i="4"/>
  <c r="AE111" i="4" s="1"/>
  <c r="AC111" i="4"/>
  <c r="AD110" i="4"/>
  <c r="AE110" i="4" s="1"/>
  <c r="AC110" i="4"/>
  <c r="AD109" i="4"/>
  <c r="AE109" i="4" s="1"/>
  <c r="AC109" i="4"/>
  <c r="AD108" i="4"/>
  <c r="AE108" i="4" s="1"/>
  <c r="AC108" i="4"/>
  <c r="AD107" i="4"/>
  <c r="AE107" i="4" s="1"/>
  <c r="AC107" i="4"/>
  <c r="AD106" i="4"/>
  <c r="AE106" i="4" s="1"/>
  <c r="AC106" i="4"/>
  <c r="AD105" i="4"/>
  <c r="AE105" i="4" s="1"/>
  <c r="AC105" i="4"/>
  <c r="AD104" i="4"/>
  <c r="AE104" i="4" s="1"/>
  <c r="AC104" i="4"/>
  <c r="AD103" i="4"/>
  <c r="AE103" i="4"/>
  <c r="AC103" i="4"/>
  <c r="AD102" i="4"/>
  <c r="AE102" i="4" s="1"/>
  <c r="AC102" i="4"/>
  <c r="AD101" i="4"/>
  <c r="AE101" i="4" s="1"/>
  <c r="AC101" i="4"/>
  <c r="AD100" i="4"/>
  <c r="AE100" i="4" s="1"/>
  <c r="AC100" i="4"/>
  <c r="AD99" i="4"/>
  <c r="AE99" i="4" s="1"/>
  <c r="AC99" i="4"/>
  <c r="AD98" i="4"/>
  <c r="AE98" i="4" s="1"/>
  <c r="AC98" i="4"/>
  <c r="AD97" i="4"/>
  <c r="AE97" i="4" s="1"/>
  <c r="AC97" i="4"/>
  <c r="AD96" i="4"/>
  <c r="AE96" i="4" s="1"/>
  <c r="AC96" i="4"/>
  <c r="AD95" i="4"/>
  <c r="AE95" i="4" s="1"/>
  <c r="AC95" i="4"/>
  <c r="AD94" i="4"/>
  <c r="AE94" i="4" s="1"/>
  <c r="AC94" i="4"/>
  <c r="AD93" i="4"/>
  <c r="AE93" i="4" s="1"/>
  <c r="AC93" i="4"/>
  <c r="AD92" i="4"/>
  <c r="AE92" i="4" s="1"/>
  <c r="AC92" i="4"/>
  <c r="AD91" i="4"/>
  <c r="AE91" i="4" s="1"/>
  <c r="AC91" i="4"/>
  <c r="AD90" i="4"/>
  <c r="AE90" i="4" s="1"/>
  <c r="AC90" i="4"/>
  <c r="AD89" i="4"/>
  <c r="AE89" i="4" s="1"/>
  <c r="AC89" i="4"/>
  <c r="AD88" i="4"/>
  <c r="AE88" i="4" s="1"/>
  <c r="AC88" i="4"/>
  <c r="AD87" i="4"/>
  <c r="AE87" i="4" s="1"/>
  <c r="AC87" i="4"/>
  <c r="AD86" i="4"/>
  <c r="AE86" i="4" s="1"/>
  <c r="AC86" i="4"/>
  <c r="AD85" i="4"/>
  <c r="AE85" i="4" s="1"/>
  <c r="AC85" i="4"/>
  <c r="AD84" i="4"/>
  <c r="AE84" i="4" s="1"/>
  <c r="AC84" i="4"/>
  <c r="AD83" i="4"/>
  <c r="AE83" i="4" s="1"/>
  <c r="AC83" i="4"/>
  <c r="AD82" i="4"/>
  <c r="AE82" i="4" s="1"/>
  <c r="AC82" i="4"/>
  <c r="AD81" i="4"/>
  <c r="AE81" i="4" s="1"/>
  <c r="AC81" i="4"/>
  <c r="AD80" i="4"/>
  <c r="AE80" i="4" s="1"/>
  <c r="AC80" i="4"/>
  <c r="AD79" i="4"/>
  <c r="AE79" i="4" s="1"/>
  <c r="AC79" i="4"/>
  <c r="AD78" i="4"/>
  <c r="AE78" i="4" s="1"/>
  <c r="AC78" i="4"/>
  <c r="AD77" i="4"/>
  <c r="AE77" i="4" s="1"/>
  <c r="AC77" i="4"/>
  <c r="AD76" i="4"/>
  <c r="AE76" i="4" s="1"/>
  <c r="AC76" i="4"/>
  <c r="AD75" i="4"/>
  <c r="AE75" i="4"/>
  <c r="AC75" i="4"/>
  <c r="AD74" i="4"/>
  <c r="AE74" i="4" s="1"/>
  <c r="AC74" i="4"/>
  <c r="AD73" i="4"/>
  <c r="AE73" i="4" s="1"/>
  <c r="AC73" i="4"/>
  <c r="AD72" i="4"/>
  <c r="AE72" i="4" s="1"/>
  <c r="AC72" i="4"/>
  <c r="AD71" i="4"/>
  <c r="AE71" i="4" s="1"/>
  <c r="AC71" i="4"/>
  <c r="AD70" i="4"/>
  <c r="AE70" i="4" s="1"/>
  <c r="AC70" i="4"/>
  <c r="AD69" i="4"/>
  <c r="AE69" i="4" s="1"/>
  <c r="AC69" i="4"/>
  <c r="AD68" i="4"/>
  <c r="AE68" i="4" s="1"/>
  <c r="AC68" i="4"/>
  <c r="AD67" i="4"/>
  <c r="AE67" i="4"/>
  <c r="AC67" i="4"/>
  <c r="AD66" i="4"/>
  <c r="AE66" i="4" s="1"/>
  <c r="AC66" i="4"/>
  <c r="AD65" i="4"/>
  <c r="AE65" i="4" s="1"/>
  <c r="AC65" i="4"/>
  <c r="AD64" i="4"/>
  <c r="AE64" i="4" s="1"/>
  <c r="AC64" i="4"/>
  <c r="AD62" i="4"/>
  <c r="AE62" i="4" s="1"/>
  <c r="AC62" i="4"/>
  <c r="AD61" i="4"/>
  <c r="AE61" i="4" s="1"/>
  <c r="AC61" i="4"/>
  <c r="AD59" i="4"/>
  <c r="AE59" i="4" s="1"/>
  <c r="AC59" i="4"/>
  <c r="AD58" i="4"/>
  <c r="AE58" i="4" s="1"/>
  <c r="AC58" i="4"/>
  <c r="AD56" i="4"/>
  <c r="AE56" i="4" s="1"/>
  <c r="AC56" i="4"/>
  <c r="AD55" i="4"/>
  <c r="AE55" i="4" s="1"/>
  <c r="AC55" i="4"/>
  <c r="AD53" i="4"/>
  <c r="AE53" i="4" s="1"/>
  <c r="AC53" i="4"/>
  <c r="AD52" i="4"/>
  <c r="AE52" i="4" s="1"/>
  <c r="AC52" i="4"/>
  <c r="AD25" i="4"/>
  <c r="AE25" i="4" s="1"/>
  <c r="AF25" i="4" s="1"/>
  <c r="K3" i="7" s="1"/>
  <c r="AC25" i="4"/>
  <c r="AD23" i="4"/>
  <c r="AE23" i="4" s="1"/>
  <c r="AC23" i="4"/>
  <c r="AD22" i="4"/>
  <c r="AE22" i="4" s="1"/>
  <c r="AC22" i="4"/>
  <c r="AD21" i="4"/>
  <c r="AE21" i="4" s="1"/>
  <c r="AC21" i="4"/>
  <c r="P7" i="4"/>
  <c r="F19" i="5" s="1"/>
  <c r="G19" i="5" s="1"/>
  <c r="R22" i="4"/>
  <c r="R23" i="4"/>
  <c r="R21" i="4"/>
  <c r="J4" i="4"/>
  <c r="C8" i="4"/>
  <c r="C6" i="4"/>
  <c r="C4" i="4"/>
  <c r="AC24" i="3"/>
  <c r="AD24" i="3"/>
  <c r="AC25" i="3"/>
  <c r="AD25" i="3"/>
  <c r="AD26" i="3"/>
  <c r="AE26" i="3" s="1"/>
  <c r="AC26" i="3"/>
  <c r="AF26" i="3"/>
  <c r="M3" i="6" s="1"/>
  <c r="AC27" i="3"/>
  <c r="AD27" i="3"/>
  <c r="AC29" i="3"/>
  <c r="AD29" i="3"/>
  <c r="AE29" i="3" s="1"/>
  <c r="AC30" i="3"/>
  <c r="AD30" i="3"/>
  <c r="AC33" i="3"/>
  <c r="AD33" i="3"/>
  <c r="AC34" i="3"/>
  <c r="AD34" i="3"/>
  <c r="AE34" i="3" s="1"/>
  <c r="AC36" i="3"/>
  <c r="AD36" i="3"/>
  <c r="AE36" i="3" s="1"/>
  <c r="AF36" i="3" s="1"/>
  <c r="K7" i="6" s="1"/>
  <c r="AC37" i="3"/>
  <c r="AD37" i="3"/>
  <c r="AE37" i="3" s="1"/>
  <c r="AC39" i="3"/>
  <c r="AD39" i="3"/>
  <c r="AF39" i="3" s="1"/>
  <c r="K8" i="6" s="1"/>
  <c r="AC42" i="3"/>
  <c r="AD42" i="3"/>
  <c r="AC45" i="3"/>
  <c r="AD45" i="3"/>
  <c r="AC48" i="3"/>
  <c r="AD48" i="3"/>
  <c r="AC49" i="3"/>
  <c r="AD49" i="3"/>
  <c r="AE49" i="3" s="1"/>
  <c r="AC51" i="3"/>
  <c r="AD51" i="3"/>
  <c r="AE51" i="3" s="1"/>
  <c r="AF51" i="3" s="1"/>
  <c r="K12" i="6" s="1"/>
  <c r="AC52" i="3"/>
  <c r="AD52" i="3"/>
  <c r="AE52" i="3" s="1"/>
  <c r="AC53" i="3"/>
  <c r="AD53" i="3"/>
  <c r="AE53" i="3" s="1"/>
  <c r="AC54" i="3"/>
  <c r="AD54" i="3"/>
  <c r="AC55" i="3"/>
  <c r="AD55" i="3"/>
  <c r="AE55" i="3" s="1"/>
  <c r="AC56" i="3"/>
  <c r="AD56" i="3"/>
  <c r="AE56" i="3" s="1"/>
  <c r="AC57" i="3"/>
  <c r="AD57" i="3"/>
  <c r="AE57" i="3" s="1"/>
  <c r="AC58" i="3"/>
  <c r="AD58" i="3"/>
  <c r="AE58" i="3" s="1"/>
  <c r="AC59" i="3"/>
  <c r="AD59" i="3"/>
  <c r="AE59" i="3" s="1"/>
  <c r="AC60" i="3"/>
  <c r="AD60" i="3"/>
  <c r="AC61" i="3"/>
  <c r="AD61" i="3"/>
  <c r="AE61" i="3" s="1"/>
  <c r="AC62" i="3"/>
  <c r="AD62" i="3"/>
  <c r="AE62" i="3" s="1"/>
  <c r="AC63" i="3"/>
  <c r="AD63" i="3"/>
  <c r="AC64" i="3"/>
  <c r="AD64" i="3"/>
  <c r="AE64" i="3" s="1"/>
  <c r="AC65" i="3"/>
  <c r="AD65" i="3"/>
  <c r="AE65" i="3" s="1"/>
  <c r="AC66" i="3"/>
  <c r="AD66" i="3"/>
  <c r="AC67" i="3"/>
  <c r="AD67" i="3"/>
  <c r="AE67" i="3" s="1"/>
  <c r="AC68" i="3"/>
  <c r="AD68" i="3"/>
  <c r="AE68" i="3" s="1"/>
  <c r="AC69" i="3"/>
  <c r="AD69" i="3"/>
  <c r="AC70" i="3"/>
  <c r="AD70" i="3"/>
  <c r="AE70" i="3" s="1"/>
  <c r="AC71" i="3"/>
  <c r="AD71" i="3"/>
  <c r="AE71" i="3" s="1"/>
  <c r="AC72" i="3"/>
  <c r="AD72" i="3"/>
  <c r="AE72" i="3" s="1"/>
  <c r="AC73" i="3"/>
  <c r="AD73" i="3"/>
  <c r="AE73" i="3" s="1"/>
  <c r="AC74" i="3"/>
  <c r="AD74" i="3"/>
  <c r="AE74" i="3" s="1"/>
  <c r="AC75" i="3"/>
  <c r="AD75" i="3"/>
  <c r="AE75" i="3" s="1"/>
  <c r="AC76" i="3"/>
  <c r="AD76" i="3"/>
  <c r="AE76" i="3" s="1"/>
  <c r="AC77" i="3"/>
  <c r="AD77" i="3"/>
  <c r="AE77" i="3" s="1"/>
  <c r="AC78" i="3"/>
  <c r="AD78" i="3"/>
  <c r="AE78" i="3" s="1"/>
  <c r="AC79" i="3"/>
  <c r="AD79" i="3"/>
  <c r="AE79" i="3" s="1"/>
  <c r="AC80" i="3"/>
  <c r="AD80" i="3"/>
  <c r="AE80" i="3" s="1"/>
  <c r="AC81" i="3"/>
  <c r="AD81" i="3"/>
  <c r="AE81" i="3" s="1"/>
  <c r="AC82" i="3"/>
  <c r="AD82" i="3"/>
  <c r="AE82" i="3" s="1"/>
  <c r="AC83" i="3"/>
  <c r="AD83" i="3"/>
  <c r="AE83" i="3" s="1"/>
  <c r="AC84" i="3"/>
  <c r="AD84" i="3"/>
  <c r="AE84" i="3" s="1"/>
  <c r="AC85" i="3"/>
  <c r="AD85" i="3"/>
  <c r="AE85" i="3" s="1"/>
  <c r="AC86" i="3"/>
  <c r="AD86" i="3"/>
  <c r="AE86" i="3" s="1"/>
  <c r="AC87" i="3"/>
  <c r="AD87" i="3"/>
  <c r="AE87" i="3" s="1"/>
  <c r="AC88" i="3"/>
  <c r="AD88" i="3"/>
  <c r="AE88" i="3" s="1"/>
  <c r="AC89" i="3"/>
  <c r="AD89" i="3"/>
  <c r="AE89" i="3" s="1"/>
  <c r="AC90" i="3"/>
  <c r="AD90" i="3"/>
  <c r="AE90" i="3" s="1"/>
  <c r="AC91" i="3"/>
  <c r="AD91" i="3"/>
  <c r="AE91" i="3" s="1"/>
  <c r="AC92" i="3"/>
  <c r="AD92" i="3"/>
  <c r="AE92" i="3" s="1"/>
  <c r="AC93" i="3"/>
  <c r="AD93" i="3"/>
  <c r="AE93" i="3" s="1"/>
  <c r="AC94" i="3"/>
  <c r="AD94" i="3"/>
  <c r="AE94" i="3" s="1"/>
  <c r="AC95" i="3"/>
  <c r="AD95" i="3"/>
  <c r="AE95" i="3" s="1"/>
  <c r="AC96" i="3"/>
  <c r="AD96" i="3"/>
  <c r="AE96" i="3" s="1"/>
  <c r="AC97" i="3"/>
  <c r="AD97" i="3"/>
  <c r="AE97" i="3" s="1"/>
  <c r="AC98" i="3"/>
  <c r="AD98" i="3"/>
  <c r="AE98" i="3" s="1"/>
  <c r="AC99" i="3"/>
  <c r="AD99" i="3"/>
  <c r="AE99" i="3" s="1"/>
  <c r="AC100" i="3"/>
  <c r="AD100" i="3"/>
  <c r="AE100" i="3" s="1"/>
  <c r="AC101" i="3"/>
  <c r="AD101" i="3"/>
  <c r="AE101" i="3" s="1"/>
  <c r="AC102" i="3"/>
  <c r="AD102" i="3"/>
  <c r="AE102" i="3" s="1"/>
  <c r="AC103" i="3"/>
  <c r="AD103" i="3"/>
  <c r="AE103" i="3" s="1"/>
  <c r="AC104" i="3"/>
  <c r="AD104" i="3"/>
  <c r="AE104" i="3" s="1"/>
  <c r="AC105" i="3"/>
  <c r="AD105" i="3"/>
  <c r="AE105" i="3" s="1"/>
  <c r="AC106" i="3"/>
  <c r="AD106" i="3"/>
  <c r="AE106" i="3" s="1"/>
  <c r="AC107" i="3"/>
  <c r="AD107" i="3"/>
  <c r="AE107" i="3" s="1"/>
  <c r="AC108" i="3"/>
  <c r="AD108" i="3"/>
  <c r="AE108" i="3" s="1"/>
  <c r="AC109" i="3"/>
  <c r="AD109" i="3"/>
  <c r="AE109" i="3" s="1"/>
  <c r="AC110" i="3"/>
  <c r="AD110" i="3"/>
  <c r="AE110" i="3" s="1"/>
  <c r="AC111" i="3"/>
  <c r="AD111" i="3"/>
  <c r="AE111" i="3" s="1"/>
  <c r="AC112" i="3"/>
  <c r="AD112" i="3"/>
  <c r="AE112" i="3" s="1"/>
  <c r="AC113" i="3"/>
  <c r="AD113" i="3"/>
  <c r="AE113" i="3" s="1"/>
  <c r="AC114" i="3"/>
  <c r="AD114" i="3"/>
  <c r="AE114" i="3" s="1"/>
  <c r="AC115" i="3"/>
  <c r="AD115" i="3"/>
  <c r="AE115" i="3" s="1"/>
  <c r="AC116" i="3"/>
  <c r="AD116" i="3"/>
  <c r="AE116" i="3"/>
  <c r="AC117" i="3"/>
  <c r="AD117" i="3"/>
  <c r="AE117" i="3" s="1"/>
  <c r="AC118" i="3"/>
  <c r="AD118" i="3"/>
  <c r="AE118" i="3" s="1"/>
  <c r="AC119" i="3"/>
  <c r="AD119" i="3"/>
  <c r="AE119" i="3" s="1"/>
  <c r="AC120" i="3"/>
  <c r="AD120" i="3"/>
  <c r="AE120" i="3" s="1"/>
  <c r="AC121" i="3"/>
  <c r="AD121" i="3"/>
  <c r="AE121" i="3" s="1"/>
  <c r="AC122" i="3"/>
  <c r="AD122" i="3"/>
  <c r="AE122" i="3" s="1"/>
  <c r="AC123" i="3"/>
  <c r="AD123" i="3"/>
  <c r="AE123" i="3" s="1"/>
  <c r="AC124" i="3"/>
  <c r="AD124" i="3"/>
  <c r="AE124" i="3"/>
  <c r="AC125" i="3"/>
  <c r="AD125" i="3"/>
  <c r="AE125" i="3" s="1"/>
  <c r="AC126" i="3"/>
  <c r="AD126" i="3"/>
  <c r="AE126" i="3" s="1"/>
  <c r="AC127" i="3"/>
  <c r="AD127" i="3"/>
  <c r="AE127" i="3" s="1"/>
  <c r="AC128" i="3"/>
  <c r="AD128" i="3"/>
  <c r="AE128" i="3" s="1"/>
  <c r="AC129" i="3"/>
  <c r="AD129" i="3"/>
  <c r="AE129" i="3" s="1"/>
  <c r="AC130" i="3"/>
  <c r="AD130" i="3"/>
  <c r="AE130" i="3" s="1"/>
  <c r="AC131" i="3"/>
  <c r="AD131" i="3"/>
  <c r="AE131" i="3" s="1"/>
  <c r="AC132" i="3"/>
  <c r="AD132" i="3"/>
  <c r="AE132" i="3" s="1"/>
  <c r="AC133" i="3"/>
  <c r="AD133" i="3"/>
  <c r="AE133" i="3" s="1"/>
  <c r="AC134" i="3"/>
  <c r="AD134" i="3"/>
  <c r="AE134" i="3" s="1"/>
  <c r="AC135" i="3"/>
  <c r="AD135" i="3"/>
  <c r="AE135" i="3" s="1"/>
  <c r="AC136" i="3"/>
  <c r="AD136" i="3"/>
  <c r="AE136" i="3" s="1"/>
  <c r="AC137" i="3"/>
  <c r="AD137" i="3"/>
  <c r="AE137" i="3" s="1"/>
  <c r="AC138" i="3"/>
  <c r="AD138" i="3"/>
  <c r="AE138" i="3" s="1"/>
  <c r="AC139" i="3"/>
  <c r="AD139" i="3"/>
  <c r="AE139" i="3" s="1"/>
  <c r="AC140" i="3"/>
  <c r="AD140" i="3"/>
  <c r="AE140" i="3" s="1"/>
  <c r="AC141" i="3"/>
  <c r="AD141" i="3"/>
  <c r="AE141" i="3" s="1"/>
  <c r="AC142" i="3"/>
  <c r="AD142" i="3"/>
  <c r="AE142" i="3" s="1"/>
  <c r="AC143" i="3"/>
  <c r="AD143" i="3"/>
  <c r="AE143" i="3" s="1"/>
  <c r="AC144" i="3"/>
  <c r="AD144" i="3"/>
  <c r="AE144" i="3" s="1"/>
  <c r="AC145" i="3"/>
  <c r="AD145" i="3"/>
  <c r="AE145" i="3" s="1"/>
  <c r="AC146" i="3"/>
  <c r="AD146" i="3"/>
  <c r="AE146" i="3" s="1"/>
  <c r="AC147" i="3"/>
  <c r="AD147" i="3"/>
  <c r="AE147" i="3" s="1"/>
  <c r="AC148" i="3"/>
  <c r="AD148" i="3"/>
  <c r="AE148" i="3" s="1"/>
  <c r="AC149" i="3"/>
  <c r="AD149" i="3"/>
  <c r="AE149" i="3" s="1"/>
  <c r="AC150" i="3"/>
  <c r="AD150" i="3"/>
  <c r="AE150" i="3" s="1"/>
  <c r="AC151" i="3"/>
  <c r="AD151" i="3"/>
  <c r="AE151" i="3" s="1"/>
  <c r="AC152" i="3"/>
  <c r="AD152" i="3"/>
  <c r="AE152" i="3" s="1"/>
  <c r="AC153" i="3"/>
  <c r="AD153" i="3"/>
  <c r="AE153" i="3" s="1"/>
  <c r="AC154" i="3"/>
  <c r="AD154" i="3"/>
  <c r="AE154" i="3" s="1"/>
  <c r="AC155" i="3"/>
  <c r="AD155" i="3"/>
  <c r="AE155" i="3" s="1"/>
  <c r="AC156" i="3"/>
  <c r="AD156" i="3"/>
  <c r="AE156" i="3" s="1"/>
  <c r="AC157" i="3"/>
  <c r="AD157" i="3"/>
  <c r="AE157" i="3" s="1"/>
  <c r="AC158" i="3"/>
  <c r="AD158" i="3"/>
  <c r="AE158" i="3" s="1"/>
  <c r="AC159" i="3"/>
  <c r="AD159" i="3"/>
  <c r="AE159" i="3" s="1"/>
  <c r="AC160" i="3"/>
  <c r="AD160" i="3"/>
  <c r="AE160" i="3" s="1"/>
  <c r="AC161" i="3"/>
  <c r="AD161" i="3"/>
  <c r="AE161" i="3" s="1"/>
  <c r="AC162" i="3"/>
  <c r="AD162" i="3"/>
  <c r="AE162" i="3" s="1"/>
  <c r="AC163" i="3"/>
  <c r="AD163" i="3"/>
  <c r="AE163" i="3" s="1"/>
  <c r="AC164" i="3"/>
  <c r="AD164" i="3"/>
  <c r="AE164" i="3" s="1"/>
  <c r="AC165" i="3"/>
  <c r="AD165" i="3"/>
  <c r="AE165" i="3" s="1"/>
  <c r="AC166" i="3"/>
  <c r="AD166" i="3"/>
  <c r="AE166" i="3" s="1"/>
  <c r="AC167" i="3"/>
  <c r="AD167" i="3"/>
  <c r="AE167" i="3" s="1"/>
  <c r="AC168" i="3"/>
  <c r="AD168" i="3"/>
  <c r="AE168" i="3" s="1"/>
  <c r="AC169" i="3"/>
  <c r="AD169" i="3"/>
  <c r="AE169" i="3" s="1"/>
  <c r="AC170" i="3"/>
  <c r="AD170" i="3"/>
  <c r="AE170" i="3" s="1"/>
  <c r="AC171" i="3"/>
  <c r="AD171" i="3"/>
  <c r="AE171" i="3" s="1"/>
  <c r="AC172" i="3"/>
  <c r="AD172" i="3"/>
  <c r="AE172" i="3" s="1"/>
  <c r="AC173" i="3"/>
  <c r="AD173" i="3"/>
  <c r="AE173" i="3" s="1"/>
  <c r="AC174" i="3"/>
  <c r="AD174" i="3"/>
  <c r="AE174" i="3" s="1"/>
  <c r="AC175" i="3"/>
  <c r="AD175" i="3"/>
  <c r="AE175" i="3" s="1"/>
  <c r="AC176" i="3"/>
  <c r="AD176" i="3"/>
  <c r="AE176" i="3" s="1"/>
  <c r="AC177" i="3"/>
  <c r="AD177" i="3"/>
  <c r="AE177" i="3" s="1"/>
  <c r="AC178" i="3"/>
  <c r="AD178" i="3"/>
  <c r="AE178" i="3" s="1"/>
  <c r="AC179" i="3"/>
  <c r="AD179" i="3"/>
  <c r="AE179" i="3" s="1"/>
  <c r="AC180" i="3"/>
  <c r="AD180" i="3"/>
  <c r="AE180" i="3" s="1"/>
  <c r="AC181" i="3"/>
  <c r="AD181" i="3"/>
  <c r="AE181" i="3" s="1"/>
  <c r="AC182" i="3"/>
  <c r="AD182" i="3"/>
  <c r="AE182" i="3" s="1"/>
  <c r="AC183" i="3"/>
  <c r="AD183" i="3"/>
  <c r="AE183" i="3" s="1"/>
  <c r="AC184" i="3"/>
  <c r="AD184" i="3"/>
  <c r="AE184" i="3" s="1"/>
  <c r="AC185" i="3"/>
  <c r="AD185" i="3"/>
  <c r="AE185" i="3" s="1"/>
  <c r="AC186" i="3"/>
  <c r="AD186" i="3"/>
  <c r="AE186" i="3" s="1"/>
  <c r="AC187" i="3"/>
  <c r="AD187" i="3"/>
  <c r="AE187" i="3" s="1"/>
  <c r="AC188" i="3"/>
  <c r="AD188" i="3"/>
  <c r="AE188" i="3" s="1"/>
  <c r="AC189" i="3"/>
  <c r="AD189" i="3"/>
  <c r="AE189" i="3" s="1"/>
  <c r="AC190" i="3"/>
  <c r="AD190" i="3"/>
  <c r="AE190" i="3" s="1"/>
  <c r="AC191" i="3"/>
  <c r="AD191" i="3"/>
  <c r="AE191" i="3" s="1"/>
  <c r="AC192" i="3"/>
  <c r="AD192" i="3"/>
  <c r="AE192" i="3" s="1"/>
  <c r="AC193" i="3"/>
  <c r="AD193" i="3"/>
  <c r="AE193" i="3" s="1"/>
  <c r="AC194" i="3"/>
  <c r="AD194" i="3"/>
  <c r="AE194" i="3" s="1"/>
  <c r="AC195" i="3"/>
  <c r="AD195" i="3"/>
  <c r="AE195" i="3" s="1"/>
  <c r="AC196" i="3"/>
  <c r="AD196" i="3"/>
  <c r="AE196" i="3" s="1"/>
  <c r="AC197" i="3"/>
  <c r="AD197" i="3"/>
  <c r="AE197" i="3" s="1"/>
  <c r="AC198" i="3"/>
  <c r="AD198" i="3"/>
  <c r="AE198" i="3" s="1"/>
  <c r="AC199" i="3"/>
  <c r="AD199" i="3"/>
  <c r="AE199" i="3" s="1"/>
  <c r="AC200" i="3"/>
  <c r="AD200" i="3"/>
  <c r="AE200" i="3" s="1"/>
  <c r="AC201" i="3"/>
  <c r="AD201" i="3"/>
  <c r="AE201" i="3" s="1"/>
  <c r="AC202" i="3"/>
  <c r="AD202" i="3"/>
  <c r="AE202" i="3" s="1"/>
  <c r="AC203" i="3"/>
  <c r="AD203" i="3"/>
  <c r="AE203" i="3" s="1"/>
  <c r="AC204" i="3"/>
  <c r="AD204" i="3"/>
  <c r="AE204" i="3" s="1"/>
  <c r="AC205" i="3"/>
  <c r="AD205" i="3"/>
  <c r="AE205" i="3" s="1"/>
  <c r="AC206" i="3"/>
  <c r="AD206" i="3"/>
  <c r="AE206" i="3" s="1"/>
  <c r="AC207" i="3"/>
  <c r="AD207" i="3"/>
  <c r="AE207" i="3" s="1"/>
  <c r="AC208" i="3"/>
  <c r="AD208" i="3"/>
  <c r="AE208" i="3"/>
  <c r="AC209" i="3"/>
  <c r="AD209" i="3"/>
  <c r="AE209" i="3" s="1"/>
  <c r="AC210" i="3"/>
  <c r="AD210" i="3"/>
  <c r="AE210" i="3" s="1"/>
  <c r="AC211" i="3"/>
  <c r="AD211" i="3"/>
  <c r="AE211" i="3" s="1"/>
  <c r="AC212" i="3"/>
  <c r="AD212" i="3"/>
  <c r="AE212" i="3" s="1"/>
  <c r="AC213" i="3"/>
  <c r="AD213" i="3"/>
  <c r="AE213" i="3" s="1"/>
  <c r="AC214" i="3"/>
  <c r="AD214" i="3"/>
  <c r="AE214" i="3" s="1"/>
  <c r="AC215" i="3"/>
  <c r="AD215" i="3"/>
  <c r="AE215" i="3" s="1"/>
  <c r="AC216" i="3"/>
  <c r="AD216" i="3"/>
  <c r="AE216" i="3" s="1"/>
  <c r="AC217" i="3"/>
  <c r="AD217" i="3"/>
  <c r="AE217" i="3" s="1"/>
  <c r="AC218" i="3"/>
  <c r="AD218" i="3"/>
  <c r="AE218" i="3" s="1"/>
  <c r="AC219" i="3"/>
  <c r="AD219" i="3"/>
  <c r="AE219" i="3" s="1"/>
  <c r="AC220" i="3"/>
  <c r="AD220" i="3"/>
  <c r="AE220" i="3" s="1"/>
  <c r="AC221" i="3"/>
  <c r="AD221" i="3"/>
  <c r="AE221" i="3" s="1"/>
  <c r="AC222" i="3"/>
  <c r="AD222" i="3"/>
  <c r="AE222" i="3" s="1"/>
  <c r="AC223" i="3"/>
  <c r="AD223" i="3"/>
  <c r="AE223" i="3" s="1"/>
  <c r="AC224" i="3"/>
  <c r="AD224" i="3"/>
  <c r="AE224" i="3" s="1"/>
  <c r="AC225" i="3"/>
  <c r="AD225" i="3"/>
  <c r="AE225" i="3" s="1"/>
  <c r="AC226" i="3"/>
  <c r="AD226" i="3"/>
  <c r="AE226" i="3"/>
  <c r="AC227" i="3"/>
  <c r="AD227" i="3"/>
  <c r="AE227" i="3" s="1"/>
  <c r="AC228" i="3"/>
  <c r="AD228" i="3"/>
  <c r="AE228" i="3" s="1"/>
  <c r="AC229" i="3"/>
  <c r="AD229" i="3"/>
  <c r="AE229" i="3" s="1"/>
  <c r="AC230" i="3"/>
  <c r="AD230" i="3"/>
  <c r="AE230" i="3" s="1"/>
  <c r="AC231" i="3"/>
  <c r="AD231" i="3"/>
  <c r="AE231" i="3" s="1"/>
  <c r="AC232" i="3"/>
  <c r="AD232" i="3"/>
  <c r="AE232" i="3" s="1"/>
  <c r="AC233" i="3"/>
  <c r="AD233" i="3"/>
  <c r="AE233" i="3" s="1"/>
  <c r="AC234" i="3"/>
  <c r="AD234" i="3"/>
  <c r="AE234" i="3"/>
  <c r="AC235" i="3"/>
  <c r="AD235" i="3"/>
  <c r="AE235" i="3" s="1"/>
  <c r="AC236" i="3"/>
  <c r="AD236" i="3"/>
  <c r="AE236" i="3" s="1"/>
  <c r="AC237" i="3"/>
  <c r="AD237" i="3"/>
  <c r="AE237" i="3" s="1"/>
  <c r="AC238" i="3"/>
  <c r="AD238" i="3"/>
  <c r="AE238" i="3" s="1"/>
  <c r="AC239" i="3"/>
  <c r="AD239" i="3"/>
  <c r="AE239" i="3" s="1"/>
  <c r="AC240" i="3"/>
  <c r="AD240" i="3"/>
  <c r="AE240" i="3" s="1"/>
  <c r="AC241" i="3"/>
  <c r="AD241" i="3"/>
  <c r="AE241" i="3" s="1"/>
  <c r="AC242" i="3"/>
  <c r="AD242" i="3"/>
  <c r="AE242" i="3" s="1"/>
  <c r="AC243" i="3"/>
  <c r="AD243" i="3"/>
  <c r="AE243" i="3" s="1"/>
  <c r="AC244" i="3"/>
  <c r="AD244" i="3"/>
  <c r="AE244" i="3" s="1"/>
  <c r="AC245" i="3"/>
  <c r="AD245" i="3"/>
  <c r="AE245" i="3" s="1"/>
  <c r="AC246" i="3"/>
  <c r="AD246" i="3"/>
  <c r="AE246" i="3" s="1"/>
  <c r="AC247" i="3"/>
  <c r="AD247" i="3"/>
  <c r="AE247" i="3" s="1"/>
  <c r="AC248" i="3"/>
  <c r="AD248" i="3"/>
  <c r="AE248" i="3" s="1"/>
  <c r="AC249" i="3"/>
  <c r="AD249" i="3"/>
  <c r="AE249" i="3" s="1"/>
  <c r="AC250" i="3"/>
  <c r="AD250" i="3"/>
  <c r="AE250" i="3" s="1"/>
  <c r="AC251" i="3"/>
  <c r="AD251" i="3"/>
  <c r="AE251" i="3" s="1"/>
  <c r="AC252" i="3"/>
  <c r="AD252" i="3"/>
  <c r="AE252" i="3" s="1"/>
  <c r="AC253" i="3"/>
  <c r="AD253" i="3"/>
  <c r="AE253" i="3" s="1"/>
  <c r="AC254" i="3"/>
  <c r="AD254" i="3"/>
  <c r="AE254" i="3" s="1"/>
  <c r="AC255" i="3"/>
  <c r="AD255" i="3"/>
  <c r="AE255" i="3" s="1"/>
  <c r="AC256" i="3"/>
  <c r="AD256" i="3"/>
  <c r="AE256" i="3" s="1"/>
  <c r="AC257" i="3"/>
  <c r="AD257" i="3"/>
  <c r="AE257" i="3" s="1"/>
  <c r="AC258" i="3"/>
  <c r="AD258" i="3"/>
  <c r="AE258" i="3" s="1"/>
  <c r="AC259" i="3"/>
  <c r="AD259" i="3"/>
  <c r="AE259" i="3" s="1"/>
  <c r="AC260" i="3"/>
  <c r="AD260" i="3"/>
  <c r="AE260" i="3" s="1"/>
  <c r="AC261" i="3"/>
  <c r="AD261" i="3"/>
  <c r="AE261" i="3" s="1"/>
  <c r="AC262" i="3"/>
  <c r="AD262" i="3"/>
  <c r="AE262" i="3" s="1"/>
  <c r="AC263" i="3"/>
  <c r="AD263" i="3"/>
  <c r="AE263" i="3" s="1"/>
  <c r="AC264" i="3"/>
  <c r="AD264" i="3"/>
  <c r="AE264" i="3" s="1"/>
  <c r="AC265" i="3"/>
  <c r="AD265" i="3"/>
  <c r="AE265" i="3" s="1"/>
  <c r="AC266" i="3"/>
  <c r="AD266" i="3"/>
  <c r="AE266" i="3" s="1"/>
  <c r="AC267" i="3"/>
  <c r="AD267" i="3"/>
  <c r="AE267" i="3" s="1"/>
  <c r="AC268" i="3"/>
  <c r="AD268" i="3"/>
  <c r="AE268" i="3" s="1"/>
  <c r="AC269" i="3"/>
  <c r="AD269" i="3"/>
  <c r="AE269" i="3" s="1"/>
  <c r="AC270" i="3"/>
  <c r="AD270" i="3"/>
  <c r="AE270" i="3" s="1"/>
  <c r="AC271" i="3"/>
  <c r="AD271" i="3"/>
  <c r="AE271" i="3" s="1"/>
  <c r="AC272" i="3"/>
  <c r="AD272" i="3"/>
  <c r="AE272" i="3" s="1"/>
  <c r="AC273" i="3"/>
  <c r="AD273" i="3"/>
  <c r="AE273" i="3" s="1"/>
  <c r="AC274" i="3"/>
  <c r="AD274" i="3"/>
  <c r="AE274" i="3" s="1"/>
  <c r="AC275" i="3"/>
  <c r="AD275" i="3"/>
  <c r="AE275" i="3" s="1"/>
  <c r="AC276" i="3"/>
  <c r="AD276" i="3"/>
  <c r="AE276" i="3" s="1"/>
  <c r="AC277" i="3"/>
  <c r="AD277" i="3"/>
  <c r="AE277" i="3" s="1"/>
  <c r="AC278" i="3"/>
  <c r="AD278" i="3"/>
  <c r="AE278" i="3" s="1"/>
  <c r="AC279" i="3"/>
  <c r="AD279" i="3"/>
  <c r="AE279" i="3" s="1"/>
  <c r="AC280" i="3"/>
  <c r="AD280" i="3"/>
  <c r="AE280" i="3" s="1"/>
  <c r="AC281" i="3"/>
  <c r="AD281" i="3"/>
  <c r="AE281" i="3" s="1"/>
  <c r="AC282" i="3"/>
  <c r="AD282" i="3"/>
  <c r="AE282" i="3" s="1"/>
  <c r="AC283" i="3"/>
  <c r="AD283" i="3"/>
  <c r="AE283" i="3" s="1"/>
  <c r="AC284" i="3"/>
  <c r="AD284" i="3"/>
  <c r="AE284" i="3" s="1"/>
  <c r="AC285" i="3"/>
  <c r="AD285" i="3"/>
  <c r="AE285" i="3" s="1"/>
  <c r="AC286" i="3"/>
  <c r="AD286" i="3"/>
  <c r="AE286" i="3" s="1"/>
  <c r="AC287" i="3"/>
  <c r="AD287" i="3"/>
  <c r="AE287" i="3" s="1"/>
  <c r="AC288" i="3"/>
  <c r="AD288" i="3"/>
  <c r="AE288" i="3" s="1"/>
  <c r="AC289" i="3"/>
  <c r="AD289" i="3"/>
  <c r="AE289" i="3" s="1"/>
  <c r="AC290" i="3"/>
  <c r="AD290" i="3"/>
  <c r="AE290" i="3" s="1"/>
  <c r="AC291" i="3"/>
  <c r="AD291" i="3"/>
  <c r="AE291" i="3" s="1"/>
  <c r="AC292" i="3"/>
  <c r="AD292" i="3"/>
  <c r="AE292" i="3" s="1"/>
  <c r="AC293" i="3"/>
  <c r="AD293" i="3"/>
  <c r="AE293" i="3" s="1"/>
  <c r="AC294" i="3"/>
  <c r="AD294" i="3"/>
  <c r="AE294" i="3" s="1"/>
  <c r="AC295" i="3"/>
  <c r="AD295" i="3"/>
  <c r="AE295" i="3" s="1"/>
  <c r="AC296" i="3"/>
  <c r="AD296" i="3"/>
  <c r="AE296" i="3" s="1"/>
  <c r="AC297" i="3"/>
  <c r="AD297" i="3"/>
  <c r="AE297" i="3" s="1"/>
  <c r="AC298" i="3"/>
  <c r="AD298" i="3"/>
  <c r="AE298" i="3" s="1"/>
  <c r="AC299" i="3"/>
  <c r="AD299" i="3"/>
  <c r="AE299" i="3" s="1"/>
  <c r="AC300" i="3"/>
  <c r="AD300" i="3"/>
  <c r="AE300" i="3" s="1"/>
  <c r="AC301" i="3"/>
  <c r="AD301" i="3"/>
  <c r="AE301" i="3" s="1"/>
  <c r="AC302" i="3"/>
  <c r="AD302" i="3"/>
  <c r="AE302" i="3" s="1"/>
  <c r="AC303" i="3"/>
  <c r="AD303" i="3"/>
  <c r="AE303" i="3" s="1"/>
  <c r="AC304" i="3"/>
  <c r="AD304" i="3"/>
  <c r="AE304" i="3" s="1"/>
  <c r="AC305" i="3"/>
  <c r="AD305" i="3"/>
  <c r="AE305" i="3" s="1"/>
  <c r="AC306" i="3"/>
  <c r="AD306" i="3"/>
  <c r="AE306" i="3" s="1"/>
  <c r="AC307" i="3"/>
  <c r="AD307" i="3"/>
  <c r="AE307" i="3" s="1"/>
  <c r="AC308" i="3"/>
  <c r="AD308" i="3"/>
  <c r="AE308" i="3" s="1"/>
  <c r="AC309" i="3"/>
  <c r="AD309" i="3"/>
  <c r="AE309" i="3" s="1"/>
  <c r="AC310" i="3"/>
  <c r="AD310" i="3"/>
  <c r="AE310" i="3" s="1"/>
  <c r="AC311" i="3"/>
  <c r="AD311" i="3"/>
  <c r="AE311" i="3" s="1"/>
  <c r="AC312" i="3"/>
  <c r="AD312" i="3"/>
  <c r="AE312" i="3" s="1"/>
  <c r="AC313" i="3"/>
  <c r="AD313" i="3"/>
  <c r="AE313" i="3" s="1"/>
  <c r="AC314" i="3"/>
  <c r="AD314" i="3"/>
  <c r="AE314" i="3" s="1"/>
  <c r="AC315" i="3"/>
  <c r="AD315" i="3"/>
  <c r="AE315" i="3" s="1"/>
  <c r="AC316" i="3"/>
  <c r="AD316" i="3"/>
  <c r="AE316" i="3" s="1"/>
  <c r="AC317" i="3"/>
  <c r="AD317" i="3"/>
  <c r="AE317" i="3" s="1"/>
  <c r="AC318" i="3"/>
  <c r="AD318" i="3"/>
  <c r="AE318" i="3" s="1"/>
  <c r="AC319" i="3"/>
  <c r="AD319" i="3"/>
  <c r="AE319" i="3" s="1"/>
  <c r="AC320" i="3"/>
  <c r="AD320" i="3"/>
  <c r="AE320" i="3" s="1"/>
  <c r="AC321" i="3"/>
  <c r="AD321" i="3"/>
  <c r="AE321" i="3" s="1"/>
  <c r="AC322" i="3"/>
  <c r="AD322" i="3"/>
  <c r="AE322" i="3" s="1"/>
  <c r="AC323" i="3"/>
  <c r="AD323" i="3"/>
  <c r="AE323" i="3" s="1"/>
  <c r="AC324" i="3"/>
  <c r="AD324" i="3"/>
  <c r="AE324" i="3" s="1"/>
  <c r="AC325" i="3"/>
  <c r="AD325" i="3"/>
  <c r="AE325" i="3" s="1"/>
  <c r="AC326" i="3"/>
  <c r="AD326" i="3"/>
  <c r="AE326" i="3" s="1"/>
  <c r="AC327" i="3"/>
  <c r="AD327" i="3"/>
  <c r="AE327" i="3" s="1"/>
  <c r="AC328" i="3"/>
  <c r="AD328" i="3"/>
  <c r="AE328" i="3" s="1"/>
  <c r="AC329" i="3"/>
  <c r="AD329" i="3"/>
  <c r="AE329" i="3" s="1"/>
  <c r="AC330" i="3"/>
  <c r="AD330" i="3"/>
  <c r="AE330" i="3" s="1"/>
  <c r="AC331" i="3"/>
  <c r="AD331" i="3"/>
  <c r="AE331" i="3" s="1"/>
  <c r="AC332" i="3"/>
  <c r="AD332" i="3"/>
  <c r="AE332" i="3" s="1"/>
  <c r="AC333" i="3"/>
  <c r="AD333" i="3"/>
  <c r="AE333" i="3" s="1"/>
  <c r="AC334" i="3"/>
  <c r="AD334" i="3"/>
  <c r="AE334" i="3" s="1"/>
  <c r="AC335" i="3"/>
  <c r="AD335" i="3"/>
  <c r="AE335" i="3" s="1"/>
  <c r="AC336" i="3"/>
  <c r="AD336" i="3"/>
  <c r="AE336" i="3" s="1"/>
  <c r="AC337" i="3"/>
  <c r="AD337" i="3"/>
  <c r="AE337" i="3" s="1"/>
  <c r="AC338" i="3"/>
  <c r="AD338" i="3"/>
  <c r="AE338" i="3" s="1"/>
  <c r="AC339" i="3"/>
  <c r="AD339" i="3"/>
  <c r="AE339" i="3" s="1"/>
  <c r="AC340" i="3"/>
  <c r="AD340" i="3"/>
  <c r="AE340" i="3" s="1"/>
  <c r="AC341" i="3"/>
  <c r="AD341" i="3"/>
  <c r="AE341" i="3" s="1"/>
  <c r="AC342" i="3"/>
  <c r="AD342" i="3"/>
  <c r="AE342" i="3" s="1"/>
  <c r="AC343" i="3"/>
  <c r="AD343" i="3"/>
  <c r="AE343" i="3" s="1"/>
  <c r="AC344" i="3"/>
  <c r="AD344" i="3"/>
  <c r="AE344" i="3" s="1"/>
  <c r="AC345" i="3"/>
  <c r="AD345" i="3"/>
  <c r="AE345" i="3" s="1"/>
  <c r="AC346" i="3"/>
  <c r="AD346" i="3"/>
  <c r="AE346" i="3" s="1"/>
  <c r="AC347" i="3"/>
  <c r="AD347" i="3"/>
  <c r="AE347" i="3" s="1"/>
  <c r="AC348" i="3"/>
  <c r="AD348" i="3"/>
  <c r="AE348" i="3" s="1"/>
  <c r="AC349" i="3"/>
  <c r="AD349" i="3"/>
  <c r="AE349" i="3" s="1"/>
  <c r="AC350" i="3"/>
  <c r="AD350" i="3"/>
  <c r="AE350" i="3" s="1"/>
  <c r="AC351" i="3"/>
  <c r="AD351" i="3"/>
  <c r="AE351" i="3" s="1"/>
  <c r="AC352" i="3"/>
  <c r="AD352" i="3"/>
  <c r="AE352" i="3" s="1"/>
  <c r="AC353" i="3"/>
  <c r="AD353" i="3"/>
  <c r="AE353" i="3" s="1"/>
  <c r="AC354" i="3"/>
  <c r="AD354" i="3"/>
  <c r="AE354" i="3"/>
  <c r="AC355" i="3"/>
  <c r="AD355" i="3"/>
  <c r="AE355" i="3" s="1"/>
  <c r="AC356" i="3"/>
  <c r="AD356" i="3"/>
  <c r="AE356" i="3" s="1"/>
  <c r="AC357" i="3"/>
  <c r="AD357" i="3"/>
  <c r="AE357" i="3" s="1"/>
  <c r="AC358" i="3"/>
  <c r="AD358" i="3"/>
  <c r="AE358" i="3" s="1"/>
  <c r="AC359" i="3"/>
  <c r="AD359" i="3"/>
  <c r="AE359" i="3" s="1"/>
  <c r="AC360" i="3"/>
  <c r="AD360" i="3"/>
  <c r="AE360" i="3" s="1"/>
  <c r="AC361" i="3"/>
  <c r="AD361" i="3"/>
  <c r="AE361" i="3" s="1"/>
  <c r="AC362" i="3"/>
  <c r="AD362" i="3"/>
  <c r="AE362" i="3" s="1"/>
  <c r="AC363" i="3"/>
  <c r="AD363" i="3"/>
  <c r="AE363" i="3" s="1"/>
  <c r="AC364" i="3"/>
  <c r="AD364" i="3"/>
  <c r="AE364" i="3" s="1"/>
  <c r="AC365" i="3"/>
  <c r="AD365" i="3"/>
  <c r="AE365" i="3" s="1"/>
  <c r="AC366" i="3"/>
  <c r="AD366" i="3"/>
  <c r="AE366" i="3" s="1"/>
  <c r="AC367" i="3"/>
  <c r="AD367" i="3"/>
  <c r="AE367" i="3" s="1"/>
  <c r="AC368" i="3"/>
  <c r="AD368" i="3"/>
  <c r="AE368" i="3" s="1"/>
  <c r="AC369" i="3"/>
  <c r="AD369" i="3"/>
  <c r="AE369" i="3" s="1"/>
  <c r="AC370" i="3"/>
  <c r="AD370" i="3"/>
  <c r="AE370" i="3" s="1"/>
  <c r="AC371" i="3"/>
  <c r="AD371" i="3"/>
  <c r="AE371" i="3" s="1"/>
  <c r="AC372" i="3"/>
  <c r="AD372" i="3"/>
  <c r="AE372" i="3" s="1"/>
  <c r="AC373" i="3"/>
  <c r="AD373" i="3"/>
  <c r="AE373" i="3" s="1"/>
  <c r="AC374" i="3"/>
  <c r="AD374" i="3"/>
  <c r="AE374" i="3" s="1"/>
  <c r="AC375" i="3"/>
  <c r="AD375" i="3"/>
  <c r="AE375" i="3" s="1"/>
  <c r="AC376" i="3"/>
  <c r="AD376" i="3"/>
  <c r="AE376" i="3" s="1"/>
  <c r="AC377" i="3"/>
  <c r="AD377" i="3"/>
  <c r="AE377" i="3" s="1"/>
  <c r="AC378" i="3"/>
  <c r="AD378" i="3"/>
  <c r="AE378" i="3" s="1"/>
  <c r="AC379" i="3"/>
  <c r="AD379" i="3"/>
  <c r="AE379" i="3" s="1"/>
  <c r="AC380" i="3"/>
  <c r="AD380" i="3"/>
  <c r="AE380" i="3" s="1"/>
  <c r="AC381" i="3"/>
  <c r="AD381" i="3"/>
  <c r="AE381" i="3" s="1"/>
  <c r="AC382" i="3"/>
  <c r="AD382" i="3"/>
  <c r="AE382" i="3" s="1"/>
  <c r="AC383" i="3"/>
  <c r="AD383" i="3"/>
  <c r="AE383" i="3" s="1"/>
  <c r="AC384" i="3"/>
  <c r="AD384" i="3"/>
  <c r="AE384" i="3"/>
  <c r="AC385" i="3"/>
  <c r="AD385" i="3"/>
  <c r="AE385" i="3" s="1"/>
  <c r="AC386" i="3"/>
  <c r="AD386" i="3"/>
  <c r="AE386" i="3" s="1"/>
  <c r="AC387" i="3"/>
  <c r="AD387" i="3"/>
  <c r="AE387" i="3" s="1"/>
  <c r="AC388" i="3"/>
  <c r="AD388" i="3"/>
  <c r="AE388" i="3" s="1"/>
  <c r="AC389" i="3"/>
  <c r="AD389" i="3"/>
  <c r="AE389" i="3" s="1"/>
  <c r="AC390" i="3"/>
  <c r="AD390" i="3"/>
  <c r="AE390" i="3" s="1"/>
  <c r="AC391" i="3"/>
  <c r="AD391" i="3"/>
  <c r="AE391" i="3" s="1"/>
  <c r="AC392" i="3"/>
  <c r="AD392" i="3"/>
  <c r="AE392" i="3" s="1"/>
  <c r="AC393" i="3"/>
  <c r="AD393" i="3"/>
  <c r="AE393" i="3" s="1"/>
  <c r="AC394" i="3"/>
  <c r="AD394" i="3"/>
  <c r="AE394" i="3" s="1"/>
  <c r="AC395" i="3"/>
  <c r="AD395" i="3"/>
  <c r="AE395" i="3" s="1"/>
  <c r="AC396" i="3"/>
  <c r="AD396" i="3"/>
  <c r="AE396" i="3" s="1"/>
  <c r="AC397" i="3"/>
  <c r="AD397" i="3"/>
  <c r="AE397" i="3" s="1"/>
  <c r="AC398" i="3"/>
  <c r="AD398" i="3"/>
  <c r="AE398" i="3" s="1"/>
  <c r="AC399" i="3"/>
  <c r="AD399" i="3"/>
  <c r="AE399" i="3" s="1"/>
  <c r="AC400" i="3"/>
  <c r="AD400" i="3"/>
  <c r="AE400" i="3" s="1"/>
  <c r="AC401" i="3"/>
  <c r="AD401" i="3"/>
  <c r="AE401" i="3" s="1"/>
  <c r="AC402" i="3"/>
  <c r="AD402" i="3"/>
  <c r="AE402" i="3" s="1"/>
  <c r="AC403" i="3"/>
  <c r="AD403" i="3"/>
  <c r="AE403" i="3" s="1"/>
  <c r="AC404" i="3"/>
  <c r="AD404" i="3"/>
  <c r="AE404" i="3" s="1"/>
  <c r="AC405" i="3"/>
  <c r="AD405" i="3"/>
  <c r="AE405" i="3" s="1"/>
  <c r="AC406" i="3"/>
  <c r="AD406" i="3"/>
  <c r="AE406" i="3" s="1"/>
  <c r="AC407" i="3"/>
  <c r="AD407" i="3"/>
  <c r="AE407" i="3" s="1"/>
  <c r="AC408" i="3"/>
  <c r="AD408" i="3"/>
  <c r="AE408" i="3" s="1"/>
  <c r="AC409" i="3"/>
  <c r="AD409" i="3"/>
  <c r="AE409" i="3" s="1"/>
  <c r="AC410" i="3"/>
  <c r="AD410" i="3"/>
  <c r="AE410" i="3" s="1"/>
  <c r="AC411" i="3"/>
  <c r="AD411" i="3"/>
  <c r="AE411" i="3" s="1"/>
  <c r="AC412" i="3"/>
  <c r="AD412" i="3"/>
  <c r="AE412" i="3" s="1"/>
  <c r="AC413" i="3"/>
  <c r="AD413" i="3"/>
  <c r="AE413" i="3" s="1"/>
  <c r="AC414" i="3"/>
  <c r="AD414" i="3"/>
  <c r="AE414" i="3" s="1"/>
  <c r="AC415" i="3"/>
  <c r="AD415" i="3"/>
  <c r="AE415" i="3" s="1"/>
  <c r="AC416" i="3"/>
  <c r="AD416" i="3"/>
  <c r="AE416" i="3" s="1"/>
  <c r="AC417" i="3"/>
  <c r="AD417" i="3"/>
  <c r="AE417" i="3" s="1"/>
  <c r="AC418" i="3"/>
  <c r="AD418" i="3"/>
  <c r="AE418" i="3" s="1"/>
  <c r="AC419" i="3"/>
  <c r="AD419" i="3"/>
  <c r="AE419" i="3" s="1"/>
  <c r="AC420" i="3"/>
  <c r="AD420" i="3"/>
  <c r="AE420" i="3" s="1"/>
  <c r="AC421" i="3"/>
  <c r="AD421" i="3"/>
  <c r="AE421" i="3" s="1"/>
  <c r="AC422" i="3"/>
  <c r="AD422" i="3"/>
  <c r="AE422" i="3" s="1"/>
  <c r="AC423" i="3"/>
  <c r="AD423" i="3"/>
  <c r="AE423" i="3" s="1"/>
  <c r="AC424" i="3"/>
  <c r="AD424" i="3"/>
  <c r="AE424" i="3" s="1"/>
  <c r="AC425" i="3"/>
  <c r="AD425" i="3"/>
  <c r="AE425" i="3" s="1"/>
  <c r="AC426" i="3"/>
  <c r="AD426" i="3"/>
  <c r="AE426" i="3" s="1"/>
  <c r="AC427" i="3"/>
  <c r="AD427" i="3"/>
  <c r="AE427" i="3" s="1"/>
  <c r="AC428" i="3"/>
  <c r="AD428" i="3"/>
  <c r="AE428" i="3" s="1"/>
  <c r="AC429" i="3"/>
  <c r="AD429" i="3"/>
  <c r="AE429" i="3" s="1"/>
  <c r="AC430" i="3"/>
  <c r="AD430" i="3"/>
  <c r="AE430" i="3" s="1"/>
  <c r="AC431" i="3"/>
  <c r="AD431" i="3"/>
  <c r="AE431" i="3" s="1"/>
  <c r="AC432" i="3"/>
  <c r="AD432" i="3"/>
  <c r="AE432" i="3" s="1"/>
  <c r="AC433" i="3"/>
  <c r="AD433" i="3"/>
  <c r="AE433" i="3" s="1"/>
  <c r="AC434" i="3"/>
  <c r="AD434" i="3"/>
  <c r="AE434" i="3" s="1"/>
  <c r="AC435" i="3"/>
  <c r="AD435" i="3"/>
  <c r="AE435" i="3" s="1"/>
  <c r="AC436" i="3"/>
  <c r="AD436" i="3"/>
  <c r="AE436" i="3" s="1"/>
  <c r="AC437" i="3"/>
  <c r="AD437" i="3"/>
  <c r="AE437" i="3" s="1"/>
  <c r="AC438" i="3"/>
  <c r="AD438" i="3"/>
  <c r="AE438" i="3" s="1"/>
  <c r="AC439" i="3"/>
  <c r="AD439" i="3"/>
  <c r="AE439" i="3" s="1"/>
  <c r="AC440" i="3"/>
  <c r="AD440" i="3"/>
  <c r="AE440" i="3" s="1"/>
  <c r="AC441" i="3"/>
  <c r="AD441" i="3"/>
  <c r="AE441" i="3" s="1"/>
  <c r="AC442" i="3"/>
  <c r="AD442" i="3"/>
  <c r="AE442" i="3" s="1"/>
  <c r="AC443" i="3"/>
  <c r="AD443" i="3"/>
  <c r="AE443" i="3" s="1"/>
  <c r="AC444" i="3"/>
  <c r="AD444" i="3"/>
  <c r="AE444" i="3" s="1"/>
  <c r="AC445" i="3"/>
  <c r="AD445" i="3"/>
  <c r="AE445" i="3" s="1"/>
  <c r="AC446" i="3"/>
  <c r="AD446" i="3"/>
  <c r="AE446" i="3" s="1"/>
  <c r="AC447" i="3"/>
  <c r="AD447" i="3"/>
  <c r="AE447" i="3" s="1"/>
  <c r="AC448" i="3"/>
  <c r="AD448" i="3"/>
  <c r="AE448" i="3" s="1"/>
  <c r="AC449" i="3"/>
  <c r="AD449" i="3"/>
  <c r="AE449" i="3" s="1"/>
  <c r="AC450" i="3"/>
  <c r="AD450" i="3"/>
  <c r="AE450" i="3" s="1"/>
  <c r="AC451" i="3"/>
  <c r="AD451" i="3"/>
  <c r="AE451" i="3" s="1"/>
  <c r="AC452" i="3"/>
  <c r="AD452" i="3"/>
  <c r="AE452" i="3" s="1"/>
  <c r="AC453" i="3"/>
  <c r="AD453" i="3"/>
  <c r="AE453" i="3" s="1"/>
  <c r="AC454" i="3"/>
  <c r="AD454" i="3"/>
  <c r="AE454" i="3" s="1"/>
  <c r="AC455" i="3"/>
  <c r="AD455" i="3"/>
  <c r="AE455" i="3" s="1"/>
  <c r="AC456" i="3"/>
  <c r="AD456" i="3"/>
  <c r="AE456" i="3" s="1"/>
  <c r="AC457" i="3"/>
  <c r="AD457" i="3"/>
  <c r="AE457" i="3" s="1"/>
  <c r="AC458" i="3"/>
  <c r="AD458" i="3"/>
  <c r="AE458" i="3" s="1"/>
  <c r="AC459" i="3"/>
  <c r="AD459" i="3"/>
  <c r="AE459" i="3" s="1"/>
  <c r="AC460" i="3"/>
  <c r="AD460" i="3"/>
  <c r="AE460" i="3" s="1"/>
  <c r="AC461" i="3"/>
  <c r="AD461" i="3"/>
  <c r="AE461" i="3" s="1"/>
  <c r="AC462" i="3"/>
  <c r="AD462" i="3"/>
  <c r="AE462" i="3" s="1"/>
  <c r="AC463" i="3"/>
  <c r="AD463" i="3"/>
  <c r="AE463" i="3" s="1"/>
  <c r="AC464" i="3"/>
  <c r="AD464" i="3"/>
  <c r="AE464" i="3" s="1"/>
  <c r="AC465" i="3"/>
  <c r="AD465" i="3"/>
  <c r="AE465" i="3" s="1"/>
  <c r="AC466" i="3"/>
  <c r="AD466" i="3"/>
  <c r="AE466" i="3" s="1"/>
  <c r="AC467" i="3"/>
  <c r="AD467" i="3"/>
  <c r="AE467" i="3" s="1"/>
  <c r="AC468" i="3"/>
  <c r="AD468" i="3"/>
  <c r="AE468" i="3" s="1"/>
  <c r="AC469" i="3"/>
  <c r="AD469" i="3"/>
  <c r="AE469" i="3" s="1"/>
  <c r="AC470" i="3"/>
  <c r="AD470" i="3"/>
  <c r="AE470" i="3" s="1"/>
  <c r="AC471" i="3"/>
  <c r="AD471" i="3"/>
  <c r="AE471" i="3" s="1"/>
  <c r="AC472" i="3"/>
  <c r="AD472" i="3"/>
  <c r="AE472" i="3" s="1"/>
  <c r="AC473" i="3"/>
  <c r="AD473" i="3"/>
  <c r="AE473" i="3" s="1"/>
  <c r="AC474" i="3"/>
  <c r="AD474" i="3"/>
  <c r="AE474" i="3" s="1"/>
  <c r="AC475" i="3"/>
  <c r="AD475" i="3"/>
  <c r="AE475" i="3" s="1"/>
  <c r="AC476" i="3"/>
  <c r="AD476" i="3"/>
  <c r="AE476" i="3" s="1"/>
  <c r="AC477" i="3"/>
  <c r="AD477" i="3"/>
  <c r="AE477" i="3" s="1"/>
  <c r="AC478" i="3"/>
  <c r="AD478" i="3"/>
  <c r="AE478" i="3" s="1"/>
  <c r="AC479" i="3"/>
  <c r="AD479" i="3"/>
  <c r="AE479" i="3" s="1"/>
  <c r="AC480" i="3"/>
  <c r="AD480" i="3"/>
  <c r="AE480" i="3" s="1"/>
  <c r="AC481" i="3"/>
  <c r="AD481" i="3"/>
  <c r="AE481" i="3" s="1"/>
  <c r="AC482" i="3"/>
  <c r="AD482" i="3"/>
  <c r="AE482" i="3" s="1"/>
  <c r="AC483" i="3"/>
  <c r="AD483" i="3"/>
  <c r="AE483" i="3" s="1"/>
  <c r="AC484" i="3"/>
  <c r="AD484" i="3"/>
  <c r="AE484" i="3" s="1"/>
  <c r="AC485" i="3"/>
  <c r="AD485" i="3"/>
  <c r="AE485" i="3" s="1"/>
  <c r="AC486" i="3"/>
  <c r="AD486" i="3"/>
  <c r="AE486" i="3" s="1"/>
  <c r="AC487" i="3"/>
  <c r="AD487" i="3"/>
  <c r="AE487" i="3" s="1"/>
  <c r="AC488" i="3"/>
  <c r="AD488" i="3"/>
  <c r="AE488" i="3" s="1"/>
  <c r="AC489" i="3"/>
  <c r="AD489" i="3"/>
  <c r="AE489" i="3" s="1"/>
  <c r="AC490" i="3"/>
  <c r="AD490" i="3"/>
  <c r="AE490" i="3" s="1"/>
  <c r="AC491" i="3"/>
  <c r="AD491" i="3"/>
  <c r="AE491" i="3" s="1"/>
  <c r="AC492" i="3"/>
  <c r="AD492" i="3"/>
  <c r="AE492" i="3" s="1"/>
  <c r="AC493" i="3"/>
  <c r="AD493" i="3"/>
  <c r="AE493" i="3" s="1"/>
  <c r="AC494" i="3"/>
  <c r="AD494" i="3"/>
  <c r="AE494" i="3" s="1"/>
  <c r="AC495" i="3"/>
  <c r="AD495" i="3"/>
  <c r="AE495" i="3" s="1"/>
  <c r="AC496" i="3"/>
  <c r="AD496" i="3"/>
  <c r="AE496" i="3" s="1"/>
  <c r="AC497" i="3"/>
  <c r="AD497" i="3"/>
  <c r="AE497" i="3" s="1"/>
  <c r="AC498" i="3"/>
  <c r="AD498" i="3"/>
  <c r="AE498" i="3" s="1"/>
  <c r="AC499" i="3"/>
  <c r="AD499" i="3"/>
  <c r="AE499" i="3" s="1"/>
  <c r="AC500" i="3"/>
  <c r="AD500" i="3"/>
  <c r="AE500" i="3" s="1"/>
  <c r="AC501" i="3"/>
  <c r="AD501" i="3"/>
  <c r="AE501" i="3" s="1"/>
  <c r="AC502" i="3"/>
  <c r="AD502" i="3"/>
  <c r="AE502" i="3" s="1"/>
  <c r="AC503" i="3"/>
  <c r="AD503" i="3"/>
  <c r="AE503" i="3" s="1"/>
  <c r="AC504" i="3"/>
  <c r="AD504" i="3"/>
  <c r="AE504" i="3" s="1"/>
  <c r="AC505" i="3"/>
  <c r="AD505" i="3"/>
  <c r="AE505" i="3" s="1"/>
  <c r="AC506" i="3"/>
  <c r="AD506" i="3"/>
  <c r="AE506" i="3" s="1"/>
  <c r="AC507" i="3"/>
  <c r="AD507" i="3"/>
  <c r="AE507" i="3" s="1"/>
  <c r="AC508" i="3"/>
  <c r="AD508" i="3"/>
  <c r="AE508" i="3" s="1"/>
  <c r="AC509" i="3"/>
  <c r="AD509" i="3"/>
  <c r="AE509" i="3" s="1"/>
  <c r="AC510" i="3"/>
  <c r="AD510" i="3"/>
  <c r="AE510" i="3" s="1"/>
  <c r="AC511" i="3"/>
  <c r="AD511" i="3"/>
  <c r="AE511" i="3" s="1"/>
  <c r="AC512" i="3"/>
  <c r="AD512" i="3"/>
  <c r="AE512" i="3" s="1"/>
  <c r="AC513" i="3"/>
  <c r="AD513" i="3"/>
  <c r="AE513" i="3" s="1"/>
  <c r="AC514" i="3"/>
  <c r="AD514" i="3"/>
  <c r="AE514" i="3" s="1"/>
  <c r="AC515" i="3"/>
  <c r="AD515" i="3"/>
  <c r="AE515" i="3" s="1"/>
  <c r="AC516" i="3"/>
  <c r="AD516" i="3"/>
  <c r="AE516" i="3" s="1"/>
  <c r="AC517" i="3"/>
  <c r="AD517" i="3"/>
  <c r="AE517" i="3" s="1"/>
  <c r="AC518" i="3"/>
  <c r="AD518" i="3"/>
  <c r="AE518" i="3" s="1"/>
  <c r="AC519" i="3"/>
  <c r="AD519" i="3"/>
  <c r="AE519" i="3" s="1"/>
  <c r="AC520" i="3"/>
  <c r="AD520" i="3"/>
  <c r="AE520" i="3" s="1"/>
  <c r="AC521" i="3"/>
  <c r="AD521" i="3"/>
  <c r="AE521" i="3" s="1"/>
  <c r="AC522" i="3"/>
  <c r="AD522" i="3"/>
  <c r="AE522" i="3" s="1"/>
  <c r="AC523" i="3"/>
  <c r="AD523" i="3"/>
  <c r="AE523" i="3" s="1"/>
  <c r="AC524" i="3"/>
  <c r="AD524" i="3"/>
  <c r="AE524" i="3" s="1"/>
  <c r="AC525" i="3"/>
  <c r="AD525" i="3"/>
  <c r="AE525" i="3" s="1"/>
  <c r="AC526" i="3"/>
  <c r="AD526" i="3"/>
  <c r="AE526" i="3" s="1"/>
  <c r="AC527" i="3"/>
  <c r="AD527" i="3"/>
  <c r="AE527" i="3" s="1"/>
  <c r="AC528" i="3"/>
  <c r="AD528" i="3"/>
  <c r="AE528" i="3" s="1"/>
  <c r="AC529" i="3"/>
  <c r="AD529" i="3"/>
  <c r="AE529" i="3" s="1"/>
  <c r="AC530" i="3"/>
  <c r="AD530" i="3"/>
  <c r="AE530" i="3" s="1"/>
  <c r="AC531" i="3"/>
  <c r="AD531" i="3"/>
  <c r="AE531" i="3" s="1"/>
  <c r="AC532" i="3"/>
  <c r="AD532" i="3"/>
  <c r="AE532" i="3" s="1"/>
  <c r="AC533" i="3"/>
  <c r="AD533" i="3"/>
  <c r="AE533" i="3" s="1"/>
  <c r="AC534" i="3"/>
  <c r="AD534" i="3"/>
  <c r="AE534" i="3" s="1"/>
  <c r="AC535" i="3"/>
  <c r="AD535" i="3"/>
  <c r="AE535" i="3" s="1"/>
  <c r="AC536" i="3"/>
  <c r="AD536" i="3"/>
  <c r="AE536" i="3" s="1"/>
  <c r="AC537" i="3"/>
  <c r="AD537" i="3"/>
  <c r="AE537" i="3" s="1"/>
  <c r="AC538" i="3"/>
  <c r="AD538" i="3"/>
  <c r="AE538" i="3" s="1"/>
  <c r="AC539" i="3"/>
  <c r="AD539" i="3"/>
  <c r="AE539" i="3" s="1"/>
  <c r="AC540" i="3"/>
  <c r="AD540" i="3"/>
  <c r="AE540" i="3" s="1"/>
  <c r="AC541" i="3"/>
  <c r="AD541" i="3"/>
  <c r="AE541" i="3" s="1"/>
  <c r="AC542" i="3"/>
  <c r="AD542" i="3"/>
  <c r="AE542" i="3" s="1"/>
  <c r="AC543" i="3"/>
  <c r="AD543" i="3"/>
  <c r="AE543" i="3" s="1"/>
  <c r="AC544" i="3"/>
  <c r="AD544" i="3"/>
  <c r="AE544" i="3" s="1"/>
  <c r="AC545" i="3"/>
  <c r="AD545" i="3"/>
  <c r="AE545" i="3" s="1"/>
  <c r="AC546" i="3"/>
  <c r="AD546" i="3"/>
  <c r="AE546" i="3" s="1"/>
  <c r="AC547" i="3"/>
  <c r="AD547" i="3"/>
  <c r="AE547" i="3" s="1"/>
  <c r="AC548" i="3"/>
  <c r="AD548" i="3"/>
  <c r="AE548" i="3" s="1"/>
  <c r="AC549" i="3"/>
  <c r="AD549" i="3"/>
  <c r="AE549" i="3" s="1"/>
  <c r="AC550" i="3"/>
  <c r="AD550" i="3"/>
  <c r="AE550" i="3" s="1"/>
  <c r="AC551" i="3"/>
  <c r="AD551" i="3"/>
  <c r="AE551" i="3" s="1"/>
  <c r="AC552" i="3"/>
  <c r="AD552" i="3"/>
  <c r="AE552" i="3" s="1"/>
  <c r="AC553" i="3"/>
  <c r="AD553" i="3"/>
  <c r="AE553" i="3" s="1"/>
  <c r="AC554" i="3"/>
  <c r="AD554" i="3"/>
  <c r="AE554" i="3" s="1"/>
  <c r="AC555" i="3"/>
  <c r="AD555" i="3"/>
  <c r="AE555" i="3" s="1"/>
  <c r="AC556" i="3"/>
  <c r="AD556" i="3"/>
  <c r="AE556" i="3" s="1"/>
  <c r="AC557" i="3"/>
  <c r="AD557" i="3"/>
  <c r="AE557" i="3" s="1"/>
  <c r="AC558" i="3"/>
  <c r="AD558" i="3"/>
  <c r="AE558" i="3" s="1"/>
  <c r="AC559" i="3"/>
  <c r="AD559" i="3"/>
  <c r="AE559" i="3" s="1"/>
  <c r="AC560" i="3"/>
  <c r="AD560" i="3"/>
  <c r="AE560" i="3" s="1"/>
  <c r="AC561" i="3"/>
  <c r="AD561" i="3"/>
  <c r="AE561" i="3" s="1"/>
  <c r="AC562" i="3"/>
  <c r="AD562" i="3"/>
  <c r="AE562" i="3" s="1"/>
  <c r="AC563" i="3"/>
  <c r="AD563" i="3"/>
  <c r="AE563" i="3" s="1"/>
  <c r="AC564" i="3"/>
  <c r="AD564" i="3"/>
  <c r="AE564" i="3" s="1"/>
  <c r="AC565" i="3"/>
  <c r="AD565" i="3"/>
  <c r="AE565" i="3" s="1"/>
  <c r="AC566" i="3"/>
  <c r="AD566" i="3"/>
  <c r="AE566" i="3" s="1"/>
  <c r="AC567" i="3"/>
  <c r="AD567" i="3"/>
  <c r="AE567" i="3" s="1"/>
  <c r="AC568" i="3"/>
  <c r="AD568" i="3"/>
  <c r="AE568" i="3" s="1"/>
  <c r="AC569" i="3"/>
  <c r="AD569" i="3"/>
  <c r="AE569" i="3" s="1"/>
  <c r="AC570" i="3"/>
  <c r="AD570" i="3"/>
  <c r="AE570" i="3" s="1"/>
  <c r="AC571" i="3"/>
  <c r="AD571" i="3"/>
  <c r="AE571" i="3" s="1"/>
  <c r="AC572" i="3"/>
  <c r="AD572" i="3"/>
  <c r="AE572" i="3" s="1"/>
  <c r="AC573" i="3"/>
  <c r="AD573" i="3"/>
  <c r="AE573" i="3" s="1"/>
  <c r="AC574" i="3"/>
  <c r="AD574" i="3"/>
  <c r="AE574" i="3" s="1"/>
  <c r="AC575" i="3"/>
  <c r="AD575" i="3"/>
  <c r="AE575" i="3" s="1"/>
  <c r="AC576" i="3"/>
  <c r="AD576" i="3"/>
  <c r="AE576" i="3" s="1"/>
  <c r="AC577" i="3"/>
  <c r="AD577" i="3"/>
  <c r="AE577" i="3" s="1"/>
  <c r="AC578" i="3"/>
  <c r="AD578" i="3"/>
  <c r="AE578" i="3" s="1"/>
  <c r="AC579" i="3"/>
  <c r="AD579" i="3"/>
  <c r="AE579" i="3" s="1"/>
  <c r="AC580" i="3"/>
  <c r="AD580" i="3"/>
  <c r="AE580" i="3" s="1"/>
  <c r="AC581" i="3"/>
  <c r="AD581" i="3"/>
  <c r="AE581" i="3" s="1"/>
  <c r="AC582" i="3"/>
  <c r="AD582" i="3"/>
  <c r="AE582" i="3" s="1"/>
  <c r="AC583" i="3"/>
  <c r="AD583" i="3"/>
  <c r="AE583" i="3" s="1"/>
  <c r="AC584" i="3"/>
  <c r="AD584" i="3"/>
  <c r="AE584" i="3" s="1"/>
  <c r="AC585" i="3"/>
  <c r="AD585" i="3"/>
  <c r="AE585" i="3" s="1"/>
  <c r="AC586" i="3"/>
  <c r="AD586" i="3"/>
  <c r="AE586" i="3" s="1"/>
  <c r="AC587" i="3"/>
  <c r="AD587" i="3"/>
  <c r="AE587" i="3" s="1"/>
  <c r="AC588" i="3"/>
  <c r="AD588" i="3"/>
  <c r="AE588" i="3" s="1"/>
  <c r="AC589" i="3"/>
  <c r="AD589" i="3"/>
  <c r="AE589" i="3" s="1"/>
  <c r="AC590" i="3"/>
  <c r="AD590" i="3"/>
  <c r="AE590" i="3" s="1"/>
  <c r="AC591" i="3"/>
  <c r="AD591" i="3"/>
  <c r="AE591" i="3" s="1"/>
  <c r="AC592" i="3"/>
  <c r="AD592" i="3"/>
  <c r="AE592" i="3" s="1"/>
  <c r="AC593" i="3"/>
  <c r="AD593" i="3"/>
  <c r="AE593" i="3" s="1"/>
  <c r="AC594" i="3"/>
  <c r="AD594" i="3"/>
  <c r="AE594" i="3" s="1"/>
  <c r="AC595" i="3"/>
  <c r="AD595" i="3"/>
  <c r="AE595" i="3" s="1"/>
  <c r="AC596" i="3"/>
  <c r="AD596" i="3"/>
  <c r="AE596" i="3" s="1"/>
  <c r="AC597" i="3"/>
  <c r="AD597" i="3"/>
  <c r="AE597" i="3" s="1"/>
  <c r="AC598" i="3"/>
  <c r="AD598" i="3"/>
  <c r="AE598" i="3" s="1"/>
  <c r="AC599" i="3"/>
  <c r="AD599" i="3"/>
  <c r="AE599" i="3" s="1"/>
  <c r="AC600" i="3"/>
  <c r="AD600" i="3"/>
  <c r="AE600" i="3" s="1"/>
  <c r="AC601" i="3"/>
  <c r="AD601" i="3"/>
  <c r="AE601" i="3" s="1"/>
  <c r="AC602" i="3"/>
  <c r="AD602" i="3"/>
  <c r="AE602" i="3" s="1"/>
  <c r="AC603" i="3"/>
  <c r="AD603" i="3"/>
  <c r="AE603" i="3" s="1"/>
  <c r="AC604" i="3"/>
  <c r="AD604" i="3"/>
  <c r="AE604" i="3" s="1"/>
  <c r="AC605" i="3"/>
  <c r="AD605" i="3"/>
  <c r="AE605" i="3" s="1"/>
  <c r="AC606" i="3"/>
  <c r="AD606" i="3"/>
  <c r="AE606" i="3" s="1"/>
  <c r="AC607" i="3"/>
  <c r="AD607" i="3"/>
  <c r="AE607" i="3" s="1"/>
  <c r="AC608" i="3"/>
  <c r="AD608" i="3"/>
  <c r="AE608" i="3" s="1"/>
  <c r="AC609" i="3"/>
  <c r="AD609" i="3"/>
  <c r="AE609" i="3" s="1"/>
  <c r="AC610" i="3"/>
  <c r="AD610" i="3"/>
  <c r="AE610" i="3" s="1"/>
  <c r="AC611" i="3"/>
  <c r="AD611" i="3"/>
  <c r="AE611" i="3" s="1"/>
  <c r="AC612" i="3"/>
  <c r="AD612" i="3"/>
  <c r="AE612" i="3" s="1"/>
  <c r="AC613" i="3"/>
  <c r="AD613" i="3"/>
  <c r="AE613" i="3" s="1"/>
  <c r="AC614" i="3"/>
  <c r="AD614" i="3"/>
  <c r="AE614" i="3" s="1"/>
  <c r="AC615" i="3"/>
  <c r="AD615" i="3"/>
  <c r="AE615" i="3" s="1"/>
  <c r="AC616" i="3"/>
  <c r="AD616" i="3"/>
  <c r="AE616" i="3" s="1"/>
  <c r="AC617" i="3"/>
  <c r="AD617" i="3"/>
  <c r="AE617" i="3" s="1"/>
  <c r="AC618" i="3"/>
  <c r="AD618" i="3"/>
  <c r="AE618" i="3" s="1"/>
  <c r="AC619" i="3"/>
  <c r="AD619" i="3"/>
  <c r="AE619" i="3" s="1"/>
  <c r="AC620" i="3"/>
  <c r="AD620" i="3"/>
  <c r="AE620" i="3" s="1"/>
  <c r="P7" i="3"/>
  <c r="F16" i="5" s="1"/>
  <c r="G16" i="5" s="1"/>
  <c r="F4" i="6"/>
  <c r="F5" i="6"/>
  <c r="F6" i="6"/>
  <c r="F7" i="6"/>
  <c r="F8" i="6"/>
  <c r="F9" i="6"/>
  <c r="F10" i="6"/>
  <c r="F11" i="6"/>
  <c r="F12" i="6"/>
  <c r="F13" i="6"/>
  <c r="F15" i="6"/>
  <c r="F16" i="6"/>
  <c r="F17" i="6"/>
  <c r="F18" i="6"/>
  <c r="F19" i="6"/>
  <c r="F21" i="6"/>
  <c r="F22" i="6"/>
  <c r="F23" i="6"/>
  <c r="F24" i="6"/>
  <c r="F25" i="6"/>
  <c r="F27" i="6"/>
  <c r="F28" i="6"/>
  <c r="F29" i="6"/>
  <c r="F30" i="6"/>
  <c r="F3" i="6"/>
  <c r="R21" i="3"/>
  <c r="AF29" i="3"/>
  <c r="M4" i="6" s="1"/>
  <c r="AE66" i="3"/>
  <c r="AE39" i="3"/>
  <c r="AE27" i="3"/>
  <c r="AF105" i="3"/>
  <c r="K30" i="6" s="1"/>
  <c r="AF106" i="3"/>
  <c r="L30" i="6" s="1"/>
  <c r="AF102" i="3"/>
  <c r="K29" i="6" s="1"/>
  <c r="AF99" i="3"/>
  <c r="K28" i="6" s="1"/>
  <c r="AF96" i="3"/>
  <c r="K27" i="6" s="1"/>
  <c r="AF93" i="3"/>
  <c r="K26" i="6" s="1"/>
  <c r="AF90" i="3"/>
  <c r="K25" i="6" s="1"/>
  <c r="AF88" i="3"/>
  <c r="L24" i="6" s="1"/>
  <c r="AF87" i="3"/>
  <c r="K24" i="6" s="1"/>
  <c r="AF84" i="3"/>
  <c r="K23" i="6" s="1"/>
  <c r="AE63" i="3"/>
  <c r="AF63" i="3"/>
  <c r="K16" i="6" s="1"/>
  <c r="AF61" i="3"/>
  <c r="L15" i="6" s="1"/>
  <c r="AF49" i="3"/>
  <c r="L11" i="6" s="1"/>
  <c r="AE45" i="3"/>
  <c r="AF45" i="3" s="1"/>
  <c r="K10" i="6" s="1"/>
  <c r="AF34" i="3"/>
  <c r="L6" i="6" s="1"/>
  <c r="AF81" i="3"/>
  <c r="K22" i="6" s="1"/>
  <c r="AF78" i="3"/>
  <c r="K21" i="6" s="1"/>
  <c r="AF75" i="3"/>
  <c r="K20" i="6" s="1"/>
  <c r="AF72" i="3"/>
  <c r="K19" i="6" s="1"/>
  <c r="AE69" i="3"/>
  <c r="AF69" i="3"/>
  <c r="K18" i="6" s="1"/>
  <c r="AF66" i="3"/>
  <c r="K17" i="6" s="1"/>
  <c r="AF64" i="3"/>
  <c r="L16" i="6" s="1"/>
  <c r="AE60" i="3"/>
  <c r="AF60" i="3"/>
  <c r="K15" i="6" s="1"/>
  <c r="AF57" i="3"/>
  <c r="K14" i="6" s="1"/>
  <c r="AE54" i="3"/>
  <c r="AF54" i="3" s="1"/>
  <c r="K13" i="6" s="1"/>
  <c r="AF52" i="3"/>
  <c r="L12" i="6" s="1"/>
  <c r="AE42" i="3"/>
  <c r="AF42" i="3"/>
  <c r="K9" i="6" s="1"/>
  <c r="AF37" i="3"/>
  <c r="L7" i="6" s="1"/>
  <c r="C8" i="3"/>
  <c r="C6" i="3"/>
  <c r="J8" i="3"/>
  <c r="J6" i="3"/>
  <c r="J4" i="3"/>
  <c r="AH21" i="4"/>
  <c r="AI21" i="4"/>
  <c r="F5" i="7" l="1"/>
  <c r="I5" i="7"/>
  <c r="I7" i="7"/>
  <c r="AF23" i="4"/>
  <c r="L2" i="7" s="1"/>
  <c r="AF27" i="3"/>
  <c r="K4" i="6" s="1"/>
  <c r="AF23" i="3"/>
  <c r="M2" i="6" s="1"/>
  <c r="AE42" i="4"/>
  <c r="AF42" i="4" s="1"/>
  <c r="J9" i="7" s="1"/>
  <c r="AE37" i="4"/>
  <c r="E6" i="7"/>
  <c r="F6" i="7"/>
  <c r="I6" i="7"/>
  <c r="E119" i="7"/>
  <c r="E54" i="7"/>
  <c r="E38" i="7"/>
  <c r="F108" i="7"/>
  <c r="F38" i="7"/>
  <c r="E151" i="7"/>
  <c r="E79" i="7"/>
  <c r="F47" i="7"/>
  <c r="F43" i="7"/>
  <c r="E101" i="7"/>
  <c r="E47" i="7"/>
  <c r="F162" i="7"/>
  <c r="F198" i="7"/>
  <c r="F133" i="7"/>
  <c r="F61" i="7"/>
  <c r="I169" i="7"/>
  <c r="E22" i="7"/>
  <c r="E198" i="7"/>
  <c r="F126" i="7"/>
  <c r="F191" i="7"/>
  <c r="F79" i="7"/>
  <c r="F187" i="7"/>
  <c r="E72" i="7"/>
  <c r="I101" i="7"/>
  <c r="I119" i="7"/>
  <c r="I187" i="7"/>
  <c r="E144" i="7"/>
  <c r="F180" i="7"/>
  <c r="E191" i="7"/>
  <c r="E187" i="7"/>
  <c r="E180" i="7"/>
  <c r="E115" i="7"/>
  <c r="F101" i="7"/>
  <c r="I97" i="7"/>
  <c r="I16" i="7"/>
  <c r="I144" i="7"/>
  <c r="I162" i="7"/>
  <c r="I198" i="7"/>
  <c r="I115" i="7"/>
  <c r="E137" i="7"/>
  <c r="F155" i="7"/>
  <c r="F119" i="7"/>
  <c r="F83" i="7"/>
  <c r="E61" i="7"/>
  <c r="E169" i="7"/>
  <c r="F72" i="7"/>
  <c r="I126" i="7"/>
  <c r="I65" i="7"/>
  <c r="I90" i="7"/>
  <c r="I155" i="7"/>
  <c r="I173" i="7"/>
  <c r="I191" i="7"/>
  <c r="E162" i="7"/>
  <c r="F90" i="7"/>
  <c r="F54" i="7"/>
  <c r="F22" i="7"/>
  <c r="E83" i="7"/>
  <c r="E155" i="7"/>
  <c r="E97" i="7"/>
  <c r="E108" i="7"/>
  <c r="F97" i="7"/>
  <c r="F173" i="7"/>
  <c r="F16" i="7"/>
  <c r="I137" i="7"/>
  <c r="I61" i="7"/>
  <c r="I43" i="7"/>
  <c r="I83" i="7"/>
  <c r="I38" i="7"/>
  <c r="I72" i="7"/>
  <c r="C2" i="7"/>
  <c r="I2" i="7" s="1"/>
  <c r="E7" i="7"/>
  <c r="F7" i="7"/>
  <c r="F25" i="7"/>
  <c r="I25" i="7"/>
  <c r="E20" i="7"/>
  <c r="E13" i="7"/>
  <c r="I13" i="7"/>
  <c r="E25" i="7"/>
  <c r="F13" i="7"/>
  <c r="I20" i="7"/>
  <c r="C27" i="7"/>
  <c r="AF21" i="4"/>
  <c r="J2" i="7" s="1"/>
  <c r="AF22" i="3"/>
  <c r="L2" i="6" s="1"/>
  <c r="R7" i="3"/>
  <c r="E4" i="7"/>
  <c r="AE51" i="4"/>
  <c r="AF51" i="4" s="1"/>
  <c r="J12" i="7" s="1"/>
  <c r="AE54" i="4"/>
  <c r="AF54" i="4" s="1"/>
  <c r="J13" i="7" s="1"/>
  <c r="E21" i="5"/>
  <c r="R7" i="4"/>
  <c r="AI10" i="4"/>
  <c r="I28" i="7"/>
  <c r="E28" i="7"/>
  <c r="E8" i="7"/>
  <c r="F4" i="7"/>
  <c r="I39" i="7"/>
  <c r="I4" i="7"/>
  <c r="AH10" i="4"/>
  <c r="E21" i="7"/>
  <c r="F21" i="7"/>
  <c r="E32" i="7"/>
  <c r="F39" i="7"/>
  <c r="I21" i="7"/>
  <c r="I8" i="7"/>
  <c r="F28" i="7"/>
  <c r="I32" i="7"/>
  <c r="AE30" i="3"/>
  <c r="AF30" i="3" s="1"/>
  <c r="K5" i="6" s="1"/>
  <c r="AE24" i="3"/>
  <c r="AF24" i="3" s="1"/>
  <c r="K3" i="6" s="1"/>
  <c r="AE33" i="3"/>
  <c r="AF33" i="3" s="1"/>
  <c r="K6" i="6" s="1"/>
  <c r="AE25" i="3"/>
  <c r="AF25" i="3" s="1"/>
  <c r="L3" i="6" s="1"/>
  <c r="AG10" i="3"/>
  <c r="AI10" i="3"/>
  <c r="AE48" i="3"/>
  <c r="AF48" i="3" s="1"/>
  <c r="K11" i="6" s="1"/>
  <c r="AF21" i="3"/>
  <c r="K2" i="6" s="1"/>
  <c r="H170" i="6"/>
  <c r="F2" i="6"/>
  <c r="F26" i="6"/>
  <c r="F20" i="6"/>
  <c r="F14" i="6"/>
  <c r="G14" i="6"/>
  <c r="J50" i="6"/>
  <c r="J62" i="6"/>
  <c r="F104" i="6"/>
  <c r="J128" i="6"/>
  <c r="J188" i="6"/>
  <c r="F48" i="6"/>
  <c r="F84" i="6"/>
  <c r="F144" i="6"/>
  <c r="F168" i="6"/>
  <c r="F180" i="6"/>
  <c r="G192" i="6"/>
  <c r="G132" i="6"/>
  <c r="G108" i="6"/>
  <c r="J48" i="6"/>
  <c r="G84" i="6"/>
  <c r="J90" i="6"/>
  <c r="J110" i="6"/>
  <c r="J162" i="6"/>
  <c r="J168" i="6"/>
  <c r="J174" i="6"/>
  <c r="J180" i="6"/>
  <c r="J186" i="6"/>
  <c r="D200" i="6"/>
  <c r="E200" i="6" s="1"/>
  <c r="D182" i="6"/>
  <c r="E182" i="6" s="1"/>
  <c r="D164" i="6"/>
  <c r="E164" i="6" s="1"/>
  <c r="D146" i="6"/>
  <c r="E146" i="6" s="1"/>
  <c r="D128" i="6"/>
  <c r="E128" i="6" s="1"/>
  <c r="D110" i="6"/>
  <c r="E110" i="6" s="1"/>
  <c r="D90" i="6"/>
  <c r="E90" i="6" s="1"/>
  <c r="D72" i="6"/>
  <c r="E72" i="6" s="1"/>
  <c r="D47" i="6"/>
  <c r="E47" i="6" s="1"/>
  <c r="D36" i="6"/>
  <c r="E36" i="6" s="1"/>
  <c r="H198" i="6"/>
  <c r="H176" i="6"/>
  <c r="H162" i="6"/>
  <c r="D98" i="6"/>
  <c r="E98" i="6" s="1"/>
  <c r="D80" i="6"/>
  <c r="E80" i="6" s="1"/>
  <c r="D62" i="6"/>
  <c r="E62" i="6" s="1"/>
  <c r="H182" i="6"/>
  <c r="G38" i="6"/>
  <c r="G50" i="6"/>
  <c r="G62" i="6"/>
  <c r="G74" i="6"/>
  <c r="G86" i="6"/>
  <c r="G98" i="6"/>
  <c r="G110" i="6"/>
  <c r="G122" i="6"/>
  <c r="G134" i="6"/>
  <c r="G146" i="6"/>
  <c r="G158" i="6"/>
  <c r="G170" i="6"/>
  <c r="G182" i="6"/>
  <c r="G194" i="6"/>
  <c r="J32" i="6"/>
  <c r="J44" i="6"/>
  <c r="G56" i="6"/>
  <c r="G116" i="6"/>
  <c r="J2" i="6"/>
  <c r="J7" i="6"/>
  <c r="G188" i="6"/>
  <c r="G92" i="6"/>
  <c r="J86" i="6"/>
  <c r="J92" i="6"/>
  <c r="J158" i="6"/>
  <c r="F164" i="6"/>
  <c r="J170" i="6"/>
  <c r="G176" i="6"/>
  <c r="J182" i="6"/>
  <c r="D188" i="6"/>
  <c r="E188" i="6" s="1"/>
  <c r="D170" i="6"/>
  <c r="E170" i="6" s="1"/>
  <c r="D152" i="6"/>
  <c r="E152" i="6" s="1"/>
  <c r="D134" i="6"/>
  <c r="E134" i="6" s="1"/>
  <c r="D116" i="6"/>
  <c r="E116" i="6" s="1"/>
  <c r="D56" i="6"/>
  <c r="E56" i="6" s="1"/>
  <c r="D50" i="6"/>
  <c r="E50" i="6" s="1"/>
  <c r="H188" i="6"/>
  <c r="H174" i="6"/>
  <c r="H152" i="6"/>
  <c r="H146" i="6"/>
  <c r="H140" i="6"/>
  <c r="H134" i="6"/>
  <c r="H128" i="6"/>
  <c r="H122" i="6"/>
  <c r="H116" i="6"/>
  <c r="H110" i="6"/>
  <c r="H104" i="6"/>
  <c r="H98" i="6"/>
  <c r="H92" i="6"/>
  <c r="H86" i="6"/>
  <c r="H80" i="6"/>
  <c r="H74" i="6"/>
  <c r="H68" i="6"/>
  <c r="H62" i="6"/>
  <c r="H56" i="6"/>
  <c r="H50" i="6"/>
  <c r="H44" i="6"/>
  <c r="H38" i="6"/>
  <c r="H32" i="6"/>
  <c r="H26" i="6"/>
  <c r="H20" i="6"/>
  <c r="H14" i="6"/>
  <c r="H7" i="6"/>
  <c r="H2" i="6"/>
  <c r="J68" i="6"/>
  <c r="F116" i="6"/>
  <c r="J164" i="6"/>
  <c r="J176" i="6"/>
  <c r="F152" i="6"/>
  <c r="F176" i="6"/>
  <c r="G44" i="6"/>
  <c r="F80" i="6"/>
  <c r="J146" i="6"/>
  <c r="J152" i="6"/>
  <c r="D92" i="6"/>
  <c r="E92" i="6" s="1"/>
  <c r="D74" i="6"/>
  <c r="E74" i="6" s="1"/>
  <c r="D44" i="6"/>
  <c r="E44" i="6" s="1"/>
  <c r="H194" i="6"/>
  <c r="H180" i="6"/>
  <c r="H158" i="6"/>
  <c r="J14" i="6"/>
  <c r="J38" i="6"/>
  <c r="J74" i="6"/>
  <c r="G7" i="6"/>
  <c r="J26" i="6"/>
  <c r="G180" i="6"/>
  <c r="F44" i="6"/>
  <c r="F56" i="6"/>
  <c r="F68" i="6"/>
  <c r="F92" i="6"/>
  <c r="F128" i="6"/>
  <c r="F140" i="6"/>
  <c r="F188" i="6"/>
  <c r="F200" i="6"/>
  <c r="G36" i="6"/>
  <c r="J114" i="6"/>
  <c r="G128" i="6"/>
  <c r="J134" i="6"/>
  <c r="G140" i="6"/>
  <c r="D2" i="6"/>
  <c r="E2" i="6" s="1"/>
  <c r="D194" i="6"/>
  <c r="E194" i="6" s="1"/>
  <c r="D176" i="6"/>
  <c r="E176" i="6" s="1"/>
  <c r="D158" i="6"/>
  <c r="E158" i="6" s="1"/>
  <c r="D140" i="6"/>
  <c r="E140" i="6" s="1"/>
  <c r="D122" i="6"/>
  <c r="E122" i="6" s="1"/>
  <c r="D104" i="6"/>
  <c r="E104" i="6" s="1"/>
  <c r="D86" i="6"/>
  <c r="E86" i="6" s="1"/>
  <c r="D68" i="6"/>
  <c r="E68" i="6" s="1"/>
  <c r="D54" i="6"/>
  <c r="E54" i="6" s="1"/>
  <c r="D38" i="6"/>
  <c r="E38" i="6" s="1"/>
  <c r="D32" i="6"/>
  <c r="E32" i="6" s="1"/>
  <c r="H200" i="6"/>
  <c r="H186" i="6"/>
  <c r="H164" i="6"/>
  <c r="H150" i="6"/>
  <c r="H144" i="6"/>
  <c r="H138" i="6"/>
  <c r="H132" i="6"/>
  <c r="H126" i="6"/>
  <c r="H120" i="6"/>
  <c r="H114" i="6"/>
  <c r="H108" i="6"/>
  <c r="H102" i="6"/>
  <c r="H96" i="6"/>
  <c r="H90" i="6"/>
  <c r="H84" i="6"/>
  <c r="H78" i="6"/>
  <c r="H72" i="6"/>
  <c r="H66" i="6"/>
  <c r="H60" i="6"/>
  <c r="H54" i="6"/>
  <c r="H48" i="6"/>
  <c r="H42" i="6"/>
  <c r="H36" i="6"/>
  <c r="H30" i="6"/>
  <c r="H24" i="6"/>
  <c r="H18" i="6"/>
  <c r="H5" i="6"/>
  <c r="AH10" i="3"/>
  <c r="E3" i="8"/>
  <c r="AF22" i="4"/>
  <c r="K2" i="7" s="1"/>
  <c r="AE63" i="4"/>
  <c r="AF63" i="4" s="1"/>
  <c r="J16" i="7" s="1"/>
  <c r="AE36" i="4"/>
  <c r="AF36" i="4" s="1"/>
  <c r="J7" i="7" s="1"/>
  <c r="AF45" i="4"/>
  <c r="J10" i="7" s="1"/>
  <c r="AE45" i="4"/>
  <c r="AE24" i="4"/>
  <c r="AF24" i="4" s="1"/>
  <c r="J3" i="7" s="1"/>
  <c r="AE40" i="4"/>
  <c r="AF40" i="4" s="1"/>
  <c r="K8" i="7" s="1"/>
  <c r="AF33" i="4"/>
  <c r="J6" i="7" s="1"/>
  <c r="AE33" i="4"/>
  <c r="AF48" i="4"/>
  <c r="J11" i="7" s="1"/>
  <c r="C15" i="7"/>
  <c r="C9" i="7"/>
  <c r="C3" i="7"/>
  <c r="AG10" i="4"/>
  <c r="H197" i="6"/>
  <c r="H191" i="6"/>
  <c r="H185" i="6"/>
  <c r="H179" i="6"/>
  <c r="H173" i="6"/>
  <c r="H167" i="6"/>
  <c r="H161" i="6"/>
  <c r="H155" i="6"/>
  <c r="D12" i="6"/>
  <c r="E12" i="6" s="1"/>
  <c r="H10" i="6"/>
  <c r="C3" i="8"/>
  <c r="D3" i="8"/>
  <c r="I3" i="7" l="1"/>
  <c r="E3" i="7"/>
  <c r="G27" i="7"/>
  <c r="I27" i="7"/>
  <c r="E27" i="7"/>
  <c r="F27" i="7"/>
  <c r="C10" i="4"/>
  <c r="C10" i="3"/>
  <c r="G3" i="7"/>
  <c r="F3" i="7"/>
  <c r="G9" i="7"/>
  <c r="F9" i="7"/>
  <c r="I9" i="7"/>
  <c r="E9" i="7"/>
  <c r="G15" i="7"/>
  <c r="I15" i="7"/>
  <c r="E15" i="7"/>
  <c r="F15"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P21" authorId="0" shapeId="0" xr:uid="{00000000-0006-0000-0100-000001000000}">
      <text>
        <r>
          <rPr>
            <b/>
            <sz val="9"/>
            <color indexed="81"/>
            <rFont val="ＭＳ Ｐゴシック"/>
            <family val="3"/>
            <charset val="128"/>
          </rPr>
          <t>リストより出場種目を選択してください。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P21" authorId="0" shapeId="0" xr:uid="{00000000-0006-0000-0200-000001000000}">
      <text>
        <r>
          <rPr>
            <b/>
            <sz val="9"/>
            <color indexed="81"/>
            <rFont val="ＭＳ Ｐゴシック"/>
            <family val="3"/>
            <charset val="128"/>
          </rPr>
          <t>リストより出場種目を選択してください。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D28" authorId="0" shapeId="0" xr:uid="{00000000-0006-0000-0300-000001000000}">
      <text>
        <r>
          <rPr>
            <sz val="9"/>
            <color indexed="81"/>
            <rFont val="ＭＳ Ｐゴシック"/>
            <family val="3"/>
            <charset val="128"/>
          </rPr>
          <t>リストの中から必要・不必要を選択してください。</t>
        </r>
      </text>
    </comment>
  </commentList>
</comments>
</file>

<file path=xl/sharedStrings.xml><?xml version="1.0" encoding="utf-8"?>
<sst xmlns="http://schemas.openxmlformats.org/spreadsheetml/2006/main" count="1517" uniqueCount="541">
  <si>
    <t>大学名</t>
    <rPh sb="0" eb="2">
      <t>ダイガク</t>
    </rPh>
    <rPh sb="2" eb="3">
      <t>メイ</t>
    </rPh>
    <phoneticPr fontId="2"/>
  </si>
  <si>
    <t>部長名 ﾌﾘｶﾞﾅ</t>
    <rPh sb="0" eb="2">
      <t>ブチョウ</t>
    </rPh>
    <rPh sb="2" eb="3">
      <t>メイ</t>
    </rPh>
    <phoneticPr fontId="2"/>
  </si>
  <si>
    <t>印</t>
    <rPh sb="0" eb="1">
      <t>シルシ</t>
    </rPh>
    <phoneticPr fontId="2"/>
  </si>
  <si>
    <t>部長名</t>
    <rPh sb="0" eb="2">
      <t>ブチョウ</t>
    </rPh>
    <rPh sb="2" eb="3">
      <t>メイ</t>
    </rPh>
    <phoneticPr fontId="2"/>
  </si>
  <si>
    <t>監督名　ﾌﾘｶﾞﾅ</t>
    <rPh sb="0" eb="2">
      <t>カントク</t>
    </rPh>
    <rPh sb="2" eb="3">
      <t>メイ</t>
    </rPh>
    <phoneticPr fontId="2"/>
  </si>
  <si>
    <t>監督名</t>
    <rPh sb="0" eb="2">
      <t>カントク</t>
    </rPh>
    <rPh sb="2" eb="3">
      <t>メイ</t>
    </rPh>
    <phoneticPr fontId="2"/>
  </si>
  <si>
    <t>申込責任者 ﾌﾘｶﾞﾅ</t>
    <rPh sb="0" eb="2">
      <t>モウシコミ</t>
    </rPh>
    <rPh sb="2" eb="5">
      <t>セキニンシャ</t>
    </rPh>
    <phoneticPr fontId="2"/>
  </si>
  <si>
    <t>申込責任者　氏名</t>
    <rPh sb="0" eb="2">
      <t>モウシコミ</t>
    </rPh>
    <rPh sb="2" eb="5">
      <t>セキニンシャ</t>
    </rPh>
    <rPh sb="6" eb="8">
      <t>シメイ</t>
    </rPh>
    <phoneticPr fontId="2"/>
  </si>
  <si>
    <t>電話番号</t>
    <rPh sb="0" eb="2">
      <t>デンワ</t>
    </rPh>
    <rPh sb="2" eb="4">
      <t>バンゴウ</t>
    </rPh>
    <phoneticPr fontId="2"/>
  </si>
  <si>
    <t>緊急連絡先</t>
    <rPh sb="0" eb="2">
      <t>キンキュウ</t>
    </rPh>
    <rPh sb="2" eb="5">
      <t>レンラクサキ</t>
    </rPh>
    <phoneticPr fontId="2"/>
  </si>
  <si>
    <t>郵便番号</t>
    <rPh sb="0" eb="4">
      <t>ユウビンバンゴウ</t>
    </rPh>
    <phoneticPr fontId="2"/>
  </si>
  <si>
    <t>住所</t>
    <rPh sb="0" eb="2">
      <t>ジュウショ</t>
    </rPh>
    <phoneticPr fontId="2"/>
  </si>
  <si>
    <t>加盟校情報</t>
    <rPh sb="0" eb="3">
      <t>カメイコウ</t>
    </rPh>
    <rPh sb="3" eb="5">
      <t>ジョウホウ</t>
    </rPh>
    <phoneticPr fontId="2"/>
  </si>
  <si>
    <t>学年</t>
    <rPh sb="0" eb="2">
      <t>ガクネン</t>
    </rPh>
    <phoneticPr fontId="2"/>
  </si>
  <si>
    <t>大分工業高等専門学校</t>
  </si>
  <si>
    <t>ｵｵｲﾀｺｳｷﾞｮｳｺｳﾄｳｾﾝﾓﾝｶﾞｯｺｳ</t>
  </si>
  <si>
    <t>496050</t>
  </si>
  <si>
    <t>大分大学</t>
  </si>
  <si>
    <t>ｵｵｲﾀﾀﾞｲｶﾞｸ</t>
  </si>
  <si>
    <t>490108</t>
  </si>
  <si>
    <t>沖縄国際大学</t>
  </si>
  <si>
    <t>ｵｷﾅﾜｺｸｻｲﾀﾞｲｶﾞｸ</t>
  </si>
  <si>
    <t>492298</t>
  </si>
  <si>
    <t>沖縄国際大</t>
  </si>
  <si>
    <t>沖縄大学</t>
  </si>
  <si>
    <t>ｵｷﾅﾜﾀﾞｲｶﾞｸ</t>
  </si>
  <si>
    <t>492297</t>
  </si>
  <si>
    <t>沖縄大</t>
  </si>
  <si>
    <t>ｵﾘｵｱｲｼﾝﾀﾝｷﾀﾞｲｶﾞｸ</t>
  </si>
  <si>
    <t>鹿児島工業高等専門学校</t>
  </si>
  <si>
    <t>ｶｺﾞｼﾏｺｳｷﾞｮｳｺｳﾄｳｾﾝﾓﾝｶﾞｯｺｳ</t>
  </si>
  <si>
    <t>496052</t>
  </si>
  <si>
    <t>鹿児島国際大学</t>
  </si>
  <si>
    <t>ｶｺﾞｼﾏｺｸｻｲﾀﾞｲｶﾞｸ</t>
  </si>
  <si>
    <t>鹿児島大学</t>
  </si>
  <si>
    <t>ｶｺﾞｼﾏﾀﾞｲｶﾞｸ</t>
  </si>
  <si>
    <t>490077</t>
  </si>
  <si>
    <t>活水女子大学</t>
  </si>
  <si>
    <t>ｶｯｽｲｼﾞｮｼﾀﾞｲｶﾞｸ</t>
  </si>
  <si>
    <t>492325</t>
  </si>
  <si>
    <t>鹿屋体育大学</t>
  </si>
  <si>
    <t>ｶﾉﾔﾀｲｲｸﾀﾞｲｶﾞｸ</t>
  </si>
  <si>
    <t>490096</t>
  </si>
  <si>
    <t>北九州工業高等専門学校</t>
  </si>
  <si>
    <t>ｷﾀｷｭｳｼｭｳｺｳｷﾞｮｳｺｳﾄｳｾﾝﾓﾝｶﾞｯｺｳ</t>
  </si>
  <si>
    <t>496047</t>
  </si>
  <si>
    <t>北九州市立大学</t>
  </si>
  <si>
    <t>ｷﾀｷｭｳｼｭｳｼﾘﾂﾀﾞｲｶﾞｸ</t>
  </si>
  <si>
    <t>491028</t>
  </si>
  <si>
    <t>九州共立大学</t>
  </si>
  <si>
    <t>ｷｭｳｼｭｳｷｮｳﾘﾂﾀﾞｲｶﾞｸ</t>
  </si>
  <si>
    <t>492273</t>
  </si>
  <si>
    <t>九州工業大学</t>
  </si>
  <si>
    <t>ｷｭｳｼｭｳｺｳｷﾞｮｳﾀﾞｲｶﾞｸ</t>
  </si>
  <si>
    <t>490071</t>
  </si>
  <si>
    <t>九州国際大学</t>
  </si>
  <si>
    <t>ｷｭｳｼｭｳｺｸｻｲﾀﾞｲｶﾞｸ</t>
  </si>
  <si>
    <t>492286</t>
  </si>
  <si>
    <t>九州国際大</t>
  </si>
  <si>
    <t>九州情報大学</t>
  </si>
  <si>
    <t>九州産業大学</t>
  </si>
  <si>
    <t>ｷｭｳｼｭｳｻﾝｷﾞｮｳﾀﾞｲｶﾞｸ</t>
  </si>
  <si>
    <t>492274</t>
  </si>
  <si>
    <t>九州歯科大学</t>
  </si>
  <si>
    <t>ｷｭｳｼｭｳｼｶﾀﾞｲｶﾞｸ</t>
  </si>
  <si>
    <t>491029</t>
  </si>
  <si>
    <t>九州歯科大</t>
  </si>
  <si>
    <t>ｷｭｳｼｭｳｼﾞｮｳﾎｳﾀﾞｲｶﾞｸ</t>
  </si>
  <si>
    <t>492443</t>
  </si>
  <si>
    <t>九州大学</t>
  </si>
  <si>
    <t>ｷｭｳｼｭｳﾀﾞｲｶﾞｸ</t>
  </si>
  <si>
    <t>490069</t>
  </si>
  <si>
    <t>近畿大学九州</t>
  </si>
  <si>
    <t>ｷﾝｷﾀﾞｲｶﾞｸｷｭｳｼｭｳ</t>
  </si>
  <si>
    <t>499801</t>
  </si>
  <si>
    <t>近畿大九州</t>
  </si>
  <si>
    <t>砲丸投</t>
    <rPh sb="0" eb="3">
      <t>ホウガンナゲ</t>
    </rPh>
    <phoneticPr fontId="2"/>
  </si>
  <si>
    <t>熊本学園大学</t>
  </si>
  <si>
    <t>ｸﾏﾓﾄｶﾞｸｴﾝﾀﾞｲｶﾞｸ</t>
  </si>
  <si>
    <t>492291</t>
  </si>
  <si>
    <t>熊本学園大</t>
  </si>
  <si>
    <t>ｸﾏﾓﾄﾀﾞｲｶﾞｸ</t>
  </si>
  <si>
    <t>熊本大</t>
  </si>
  <si>
    <t>08900</t>
    <phoneticPr fontId="2"/>
  </si>
  <si>
    <t>09200</t>
    <phoneticPr fontId="2"/>
  </si>
  <si>
    <t>ｸﾙﾒﾀﾞｲｶﾞｸ</t>
  </si>
  <si>
    <t>佐賀大学</t>
  </si>
  <si>
    <t>ｻｶﾞﾀﾞｲｶﾞｸ</t>
  </si>
  <si>
    <t>490107</t>
  </si>
  <si>
    <t>産業医科大学</t>
  </si>
  <si>
    <t>ｻﾝｷﾞｮｳｲｶﾀﾞｲｶﾞｸ</t>
  </si>
  <si>
    <t>492314</t>
  </si>
  <si>
    <t>志學館大学</t>
  </si>
  <si>
    <t>ｼｶﾞｸｶﾝﾀﾞｲｶﾞｸ</t>
  </si>
  <si>
    <t>492318</t>
  </si>
  <si>
    <t>西南学院大学</t>
  </si>
  <si>
    <t>ｾｲﾅﾝｶﾞｸｲﾝﾀﾞｲｶﾞｸ</t>
  </si>
  <si>
    <t>492277</t>
  </si>
  <si>
    <t>崇城大学</t>
  </si>
  <si>
    <t>ｿｳｼﾞｮｳﾀﾞｲｶﾞｸ</t>
  </si>
  <si>
    <t>492290</t>
  </si>
  <si>
    <t>崇城大</t>
  </si>
  <si>
    <t>第一工業大学</t>
  </si>
  <si>
    <t>ﾀﾞｲｲﾁｺｳｷﾞｮｳﾀﾞｲｶﾞｸ</t>
  </si>
  <si>
    <t>492296</t>
  </si>
  <si>
    <t>東海大学九州</t>
  </si>
  <si>
    <t>499802</t>
  </si>
  <si>
    <t>長崎県立大学</t>
  </si>
  <si>
    <t>ﾅｶﾞｻｷｹﾝﾘﾂﾀﾞｲｶﾞｸ</t>
  </si>
  <si>
    <t>491092</t>
  </si>
  <si>
    <t>長崎国際大学</t>
  </si>
  <si>
    <t>ﾅｶﾞｻｷｺｸｻｲﾀﾞｲｶﾞｸ</t>
  </si>
  <si>
    <t>492479</t>
  </si>
  <si>
    <t>長崎大学</t>
  </si>
  <si>
    <t>ﾅｶﾞｻｷﾀﾞｲｶﾞｸ</t>
  </si>
  <si>
    <t>490073</t>
  </si>
  <si>
    <t>長崎大</t>
  </si>
  <si>
    <t>西九州大学</t>
  </si>
  <si>
    <t>ﾆｼｷｭｳｼｭｳﾀﾞｲｶﾞｸ</t>
  </si>
  <si>
    <t>西日本工業大学</t>
  </si>
  <si>
    <t>ﾆｼﾆｯﾎﾟﾝｺｳｷﾞｮｳﾀﾞｲｶﾞｸ</t>
  </si>
  <si>
    <t>492282</t>
  </si>
  <si>
    <t>日本文理大学</t>
  </si>
  <si>
    <t>ﾆｯﾎﾟﾝﾌﾞﾝﾘﾀﾞｲｶﾞｸ</t>
  </si>
  <si>
    <t>492292</t>
  </si>
  <si>
    <t>福岡教育大学</t>
  </si>
  <si>
    <t>ﾌｸｵｶｷｮｳｲｸﾀﾞｲｶﾞｸ</t>
  </si>
  <si>
    <t>490068</t>
  </si>
  <si>
    <t>福岡大学</t>
  </si>
  <si>
    <t>ﾌｸｵｶﾀﾞｲｶﾞｸ</t>
  </si>
  <si>
    <t>492283</t>
  </si>
  <si>
    <t>宮崎産業経営大学</t>
  </si>
  <si>
    <t>ﾐﾔｻﾞｷｻﾝｷﾞｮｳｹｲｴｲﾀﾞｲｶﾞｸ</t>
  </si>
  <si>
    <t>492343</t>
  </si>
  <si>
    <t>宮崎大学</t>
  </si>
  <si>
    <t>ﾐﾔｻﾞｷﾀﾞｲｶﾞｸ</t>
  </si>
  <si>
    <t>490109</t>
  </si>
  <si>
    <t>名桜大学</t>
  </si>
  <si>
    <t>ﾒｲｵｳﾀﾞｲｶﾞｸ</t>
  </si>
  <si>
    <t>491099</t>
  </si>
  <si>
    <t>名桜大</t>
  </si>
  <si>
    <t>琉球大学</t>
  </si>
  <si>
    <t>ﾘｭｳｷｭｳﾀﾞｲｶﾞｸ</t>
  </si>
  <si>
    <t>490078</t>
  </si>
  <si>
    <t>佐世保工業高等専門学校</t>
  </si>
  <si>
    <t>折尾愛真短期大学</t>
  </si>
  <si>
    <t>申込責任者</t>
    <rPh sb="0" eb="2">
      <t>モウシコミ</t>
    </rPh>
    <rPh sb="2" eb="5">
      <t>セキニンシャ</t>
    </rPh>
    <phoneticPr fontId="2"/>
  </si>
  <si>
    <t>走幅跳</t>
    <rPh sb="0" eb="1">
      <t>ハシ</t>
    </rPh>
    <rPh sb="1" eb="2">
      <t>ハバ</t>
    </rPh>
    <rPh sb="2" eb="3">
      <t>ト</t>
    </rPh>
    <phoneticPr fontId="2"/>
  </si>
  <si>
    <t>100m</t>
    <phoneticPr fontId="2"/>
  </si>
  <si>
    <t>200m</t>
    <phoneticPr fontId="2"/>
  </si>
  <si>
    <t>1500m</t>
    <phoneticPr fontId="2"/>
  </si>
  <si>
    <t>5000m</t>
    <phoneticPr fontId="2"/>
  </si>
  <si>
    <t>走高跳</t>
    <rPh sb="0" eb="1">
      <t>ハシ</t>
    </rPh>
    <rPh sb="1" eb="2">
      <t>タカ</t>
    </rPh>
    <rPh sb="2" eb="3">
      <t>ト</t>
    </rPh>
    <phoneticPr fontId="2"/>
  </si>
  <si>
    <t>00200</t>
    <phoneticPr fontId="2"/>
  </si>
  <si>
    <t>00500</t>
    <phoneticPr fontId="2"/>
  </si>
  <si>
    <t>01100</t>
    <phoneticPr fontId="2"/>
  </si>
  <si>
    <t>1</t>
    <phoneticPr fontId="2"/>
  </si>
  <si>
    <t>5</t>
    <phoneticPr fontId="2"/>
  </si>
  <si>
    <t>No.</t>
    <phoneticPr fontId="2"/>
  </si>
  <si>
    <t>登録番号</t>
    <rPh sb="0" eb="2">
      <t>トウロク</t>
    </rPh>
    <rPh sb="2" eb="4">
      <t>バンゴウ</t>
    </rPh>
    <phoneticPr fontId="2"/>
  </si>
  <si>
    <t>氏名</t>
    <rPh sb="0" eb="2">
      <t>シメイ</t>
    </rPh>
    <phoneticPr fontId="2"/>
  </si>
  <si>
    <t>学年</t>
    <rPh sb="0" eb="2">
      <t>ガクネン</t>
    </rPh>
    <phoneticPr fontId="2"/>
  </si>
  <si>
    <t>登録陸協</t>
    <rPh sb="0" eb="2">
      <t>トウロク</t>
    </rPh>
    <rPh sb="2" eb="3">
      <t>リク</t>
    </rPh>
    <rPh sb="3" eb="4">
      <t>キョウ</t>
    </rPh>
    <phoneticPr fontId="2"/>
  </si>
  <si>
    <t>分</t>
    <rPh sb="0" eb="1">
      <t>フン</t>
    </rPh>
    <phoneticPr fontId="2"/>
  </si>
  <si>
    <t>秒</t>
    <rPh sb="0" eb="1">
      <t>ビョウ</t>
    </rPh>
    <phoneticPr fontId="2"/>
  </si>
  <si>
    <t>m</t>
    <phoneticPr fontId="2"/>
  </si>
  <si>
    <t>100m</t>
    <phoneticPr fontId="2"/>
  </si>
  <si>
    <t>走幅跳</t>
    <rPh sb="0" eb="1">
      <t>ハシ</t>
    </rPh>
    <rPh sb="1" eb="2">
      <t>ハバ</t>
    </rPh>
    <rPh sb="2" eb="3">
      <t>ト</t>
    </rPh>
    <phoneticPr fontId="2"/>
  </si>
  <si>
    <t>円盤投</t>
    <rPh sb="0" eb="2">
      <t>エンバン</t>
    </rPh>
    <rPh sb="2" eb="3">
      <t>ナ</t>
    </rPh>
    <phoneticPr fontId="2"/>
  </si>
  <si>
    <t>備考欄</t>
    <rPh sb="0" eb="2">
      <t>ビコウ</t>
    </rPh>
    <rPh sb="2" eb="3">
      <t>ラン</t>
    </rPh>
    <phoneticPr fontId="2"/>
  </si>
  <si>
    <t>①</t>
    <phoneticPr fontId="2"/>
  </si>
  <si>
    <t>②</t>
    <phoneticPr fontId="2"/>
  </si>
  <si>
    <t>③</t>
    <phoneticPr fontId="2"/>
  </si>
  <si>
    <t>1500m</t>
    <phoneticPr fontId="2"/>
  </si>
  <si>
    <t>11</t>
    <phoneticPr fontId="2"/>
  </si>
  <si>
    <t>02</t>
    <phoneticPr fontId="2"/>
  </si>
  <si>
    <t>7</t>
    <phoneticPr fontId="2"/>
  </si>
  <si>
    <t>08</t>
    <phoneticPr fontId="2"/>
  </si>
  <si>
    <t>37</t>
    <phoneticPr fontId="2"/>
  </si>
  <si>
    <t>70</t>
    <phoneticPr fontId="2"/>
  </si>
  <si>
    <t>4</t>
    <phoneticPr fontId="2"/>
  </si>
  <si>
    <t>09</t>
    <phoneticPr fontId="2"/>
  </si>
  <si>
    <t>67</t>
    <phoneticPr fontId="2"/>
  </si>
  <si>
    <t>三段跳</t>
    <rPh sb="0" eb="3">
      <t>サンダントビ</t>
    </rPh>
    <phoneticPr fontId="2"/>
  </si>
  <si>
    <t>13</t>
    <phoneticPr fontId="2"/>
  </si>
  <si>
    <t>78</t>
    <phoneticPr fontId="2"/>
  </si>
  <si>
    <t>出場種目</t>
    <rPh sb="0" eb="2">
      <t>シュツジョウ</t>
    </rPh>
    <rPh sb="2" eb="4">
      <t>シュモク</t>
    </rPh>
    <phoneticPr fontId="2"/>
  </si>
  <si>
    <t>最高記録</t>
    <rPh sb="0" eb="2">
      <t>サイコウ</t>
    </rPh>
    <rPh sb="2" eb="4">
      <t>キロク</t>
    </rPh>
    <phoneticPr fontId="2"/>
  </si>
  <si>
    <t>延べ人数</t>
    <rPh sb="0" eb="1">
      <t>ノ</t>
    </rPh>
    <rPh sb="2" eb="4">
      <t>ニンズウ</t>
    </rPh>
    <phoneticPr fontId="2"/>
  </si>
  <si>
    <t>合計金額</t>
    <rPh sb="0" eb="2">
      <t>ゴウケイ</t>
    </rPh>
    <rPh sb="2" eb="4">
      <t>キンガク</t>
    </rPh>
    <phoneticPr fontId="2"/>
  </si>
  <si>
    <t>学連　太郎</t>
    <rPh sb="0" eb="2">
      <t>ガクレン</t>
    </rPh>
    <rPh sb="3" eb="5">
      <t>タロウ</t>
    </rPh>
    <phoneticPr fontId="2"/>
  </si>
  <si>
    <t>福岡県</t>
    <rPh sb="0" eb="3">
      <t>フクオカケン</t>
    </rPh>
    <phoneticPr fontId="2"/>
  </si>
  <si>
    <t>学連　次郎</t>
    <rPh sb="0" eb="2">
      <t>ガクレン</t>
    </rPh>
    <rPh sb="3" eb="5">
      <t>ジロウ</t>
    </rPh>
    <phoneticPr fontId="2"/>
  </si>
  <si>
    <t>@</t>
    <phoneticPr fontId="2"/>
  </si>
  <si>
    <t>エラー
チェック</t>
    <phoneticPr fontId="2"/>
  </si>
  <si>
    <t>エラーチェック</t>
    <phoneticPr fontId="2"/>
  </si>
  <si>
    <t>チェック内容</t>
    <rPh sb="4" eb="6">
      <t>ナイヨウ</t>
    </rPh>
    <phoneticPr fontId="2"/>
  </si>
  <si>
    <t>種目コード</t>
    <rPh sb="0" eb="2">
      <t>シュモク</t>
    </rPh>
    <phoneticPr fontId="2"/>
  </si>
  <si>
    <t>小数以下変換</t>
    <rPh sb="0" eb="2">
      <t>ショウスウ</t>
    </rPh>
    <rPh sb="2" eb="4">
      <t>イカ</t>
    </rPh>
    <rPh sb="4" eb="6">
      <t>ヘンカン</t>
    </rPh>
    <phoneticPr fontId="2"/>
  </si>
  <si>
    <t>トラック・フィールド判定</t>
    <rPh sb="10" eb="12">
      <t>ハンテイ</t>
    </rPh>
    <phoneticPr fontId="2"/>
  </si>
  <si>
    <t>最高記録結合</t>
    <rPh sb="0" eb="2">
      <t>サイコウ</t>
    </rPh>
    <rPh sb="2" eb="4">
      <t>キロク</t>
    </rPh>
    <rPh sb="4" eb="6">
      <t>ケツゴウ</t>
    </rPh>
    <phoneticPr fontId="2"/>
  </si>
  <si>
    <t>60秒判定</t>
    <rPh sb="2" eb="3">
      <t>ビョウ</t>
    </rPh>
    <rPh sb="3" eb="5">
      <t>ハンテイ</t>
    </rPh>
    <phoneticPr fontId="2"/>
  </si>
  <si>
    <t>入力方法が記入例と異なります。</t>
    <rPh sb="0" eb="2">
      <t>ニュウリョク</t>
    </rPh>
    <rPh sb="2" eb="4">
      <t>ホウホウ</t>
    </rPh>
    <rPh sb="5" eb="7">
      <t>キニュウ</t>
    </rPh>
    <rPh sb="7" eb="8">
      <t>レイ</t>
    </rPh>
    <rPh sb="9" eb="10">
      <t>コト</t>
    </rPh>
    <phoneticPr fontId="2"/>
  </si>
  <si>
    <t>登録番号かぶり</t>
    <rPh sb="0" eb="2">
      <t>トウロク</t>
    </rPh>
    <rPh sb="2" eb="4">
      <t>バンゴウ</t>
    </rPh>
    <phoneticPr fontId="2"/>
  </si>
  <si>
    <t>登録番号にかぶりがあります。</t>
    <rPh sb="0" eb="2">
      <t>トウロク</t>
    </rPh>
    <rPh sb="2" eb="4">
      <t>バンゴウ</t>
    </rPh>
    <phoneticPr fontId="2"/>
  </si>
  <si>
    <t>No.</t>
    <phoneticPr fontId="2"/>
  </si>
  <si>
    <t>③</t>
    <phoneticPr fontId="2"/>
  </si>
  <si>
    <t>学連　花子</t>
    <rPh sb="0" eb="2">
      <t>ガクレン</t>
    </rPh>
    <rPh sb="3" eb="5">
      <t>ハナコ</t>
    </rPh>
    <phoneticPr fontId="2"/>
  </si>
  <si>
    <t>円盤投</t>
    <rPh sb="0" eb="3">
      <t>エンバンナゲ</t>
    </rPh>
    <phoneticPr fontId="2"/>
  </si>
  <si>
    <t>学連　貞子</t>
    <rPh sb="0" eb="2">
      <t>ガクレン</t>
    </rPh>
    <rPh sb="3" eb="5">
      <t>サダコ</t>
    </rPh>
    <phoneticPr fontId="2"/>
  </si>
  <si>
    <t>m</t>
    <phoneticPr fontId="2"/>
  </si>
  <si>
    <t>m</t>
    <phoneticPr fontId="2"/>
  </si>
  <si>
    <t>08</t>
    <phoneticPr fontId="2"/>
  </si>
  <si>
    <t>09</t>
    <phoneticPr fontId="2"/>
  </si>
  <si>
    <t>27</t>
    <phoneticPr fontId="2"/>
  </si>
  <si>
    <t>00</t>
    <phoneticPr fontId="2"/>
  </si>
  <si>
    <t>5</t>
    <phoneticPr fontId="2"/>
  </si>
  <si>
    <t>04</t>
    <phoneticPr fontId="2"/>
  </si>
  <si>
    <t>12</t>
    <phoneticPr fontId="2"/>
  </si>
  <si>
    <t>55</t>
    <phoneticPr fontId="2"/>
  </si>
  <si>
    <t>個人種目</t>
    <rPh sb="0" eb="2">
      <t>コジン</t>
    </rPh>
    <rPh sb="2" eb="4">
      <t>シュモク</t>
    </rPh>
    <phoneticPr fontId="2"/>
  </si>
  <si>
    <t>×</t>
    <phoneticPr fontId="2"/>
  </si>
  <si>
    <t>男子</t>
    <rPh sb="0" eb="2">
      <t>ダンシ</t>
    </rPh>
    <phoneticPr fontId="2"/>
  </si>
  <si>
    <t>女子</t>
    <rPh sb="0" eb="2">
      <t>ジョシ</t>
    </rPh>
    <phoneticPr fontId="2"/>
  </si>
  <si>
    <t>(明細)</t>
    <rPh sb="1" eb="3">
      <t>メイサイ</t>
    </rPh>
    <phoneticPr fontId="2"/>
  </si>
  <si>
    <t>合計</t>
    <rPh sb="0" eb="2">
      <t>ゴウケイ</t>
    </rPh>
    <phoneticPr fontId="2"/>
  </si>
  <si>
    <t>振込先</t>
    <rPh sb="0" eb="2">
      <t>フリコ</t>
    </rPh>
    <rPh sb="2" eb="3">
      <t>サキ</t>
    </rPh>
    <phoneticPr fontId="2"/>
  </si>
  <si>
    <t>領収書</t>
    <rPh sb="0" eb="3">
      <t>リョウシュウショ</t>
    </rPh>
    <phoneticPr fontId="2"/>
  </si>
  <si>
    <t>領収書
貼り付け欄</t>
    <rPh sb="0" eb="3">
      <t>リョウシュウショ</t>
    </rPh>
    <rPh sb="4" eb="5">
      <t>ハ</t>
    </rPh>
    <rPh sb="6" eb="7">
      <t>ツ</t>
    </rPh>
    <rPh sb="8" eb="9">
      <t>ラン</t>
    </rPh>
    <phoneticPr fontId="2"/>
  </si>
  <si>
    <t>ZKチェック</t>
    <phoneticPr fontId="2"/>
  </si>
  <si>
    <t>DB</t>
    <phoneticPr fontId="2"/>
  </si>
  <si>
    <t>N1</t>
    <phoneticPr fontId="2"/>
  </si>
  <si>
    <t>N2</t>
    <phoneticPr fontId="2"/>
  </si>
  <si>
    <t>SX</t>
    <phoneticPr fontId="2"/>
  </si>
  <si>
    <t>MC</t>
    <phoneticPr fontId="2"/>
  </si>
  <si>
    <t>KC</t>
    <phoneticPr fontId="2"/>
  </si>
  <si>
    <t>ZK</t>
    <phoneticPr fontId="2"/>
  </si>
  <si>
    <t>S1</t>
    <phoneticPr fontId="2"/>
  </si>
  <si>
    <t>S2</t>
    <phoneticPr fontId="2"/>
  </si>
  <si>
    <t>S3</t>
    <phoneticPr fontId="2"/>
  </si>
  <si>
    <t>結合</t>
    <rPh sb="0" eb="2">
      <t>ケツゴウ</t>
    </rPh>
    <phoneticPr fontId="2"/>
  </si>
  <si>
    <t>登録陸協</t>
    <rPh sb="0" eb="2">
      <t>トウロク</t>
    </rPh>
    <rPh sb="2" eb="3">
      <t>リク</t>
    </rPh>
    <rPh sb="3" eb="4">
      <t>キョウ</t>
    </rPh>
    <phoneticPr fontId="2"/>
  </si>
  <si>
    <t>登録陸協が入力方法と異なっています。</t>
    <rPh sb="0" eb="2">
      <t>トウロク</t>
    </rPh>
    <rPh sb="2" eb="3">
      <t>リク</t>
    </rPh>
    <rPh sb="3" eb="4">
      <t>キョウ</t>
    </rPh>
    <rPh sb="5" eb="7">
      <t>ニュウリョク</t>
    </rPh>
    <rPh sb="7" eb="9">
      <t>ホウホウ</t>
    </rPh>
    <rPh sb="10" eb="11">
      <t>コト</t>
    </rPh>
    <phoneticPr fontId="2"/>
  </si>
  <si>
    <t>登録陸協が入力方法と異なります。</t>
    <rPh sb="0" eb="2">
      <t>トウロク</t>
    </rPh>
    <rPh sb="2" eb="3">
      <t>リク</t>
    </rPh>
    <rPh sb="3" eb="4">
      <t>キョウ</t>
    </rPh>
    <rPh sb="5" eb="7">
      <t>ニュウリョク</t>
    </rPh>
    <rPh sb="7" eb="9">
      <t>ホウホウ</t>
    </rPh>
    <rPh sb="10" eb="11">
      <t>コト</t>
    </rPh>
    <phoneticPr fontId="2"/>
  </si>
  <si>
    <t>i</t>
    <phoneticPr fontId="2"/>
  </si>
  <si>
    <t>08800</t>
    <phoneticPr fontId="2"/>
  </si>
  <si>
    <t>09300</t>
    <phoneticPr fontId="2"/>
  </si>
  <si>
    <t>所属</t>
    <rPh sb="0" eb="2">
      <t>ショゾク</t>
    </rPh>
    <phoneticPr fontId="2"/>
  </si>
  <si>
    <t>DB</t>
    <phoneticPr fontId="2"/>
  </si>
  <si>
    <t>N1</t>
    <phoneticPr fontId="2"/>
  </si>
  <si>
    <t>N2</t>
    <phoneticPr fontId="2"/>
  </si>
  <si>
    <t>N3</t>
    <phoneticPr fontId="2"/>
  </si>
  <si>
    <t>KC</t>
    <phoneticPr fontId="2"/>
  </si>
  <si>
    <t>参加料</t>
    <rPh sb="0" eb="3">
      <t>サンカリョウ</t>
    </rPh>
    <phoneticPr fontId="2"/>
  </si>
  <si>
    <t>00300</t>
    <phoneticPr fontId="2"/>
  </si>
  <si>
    <t>400m</t>
    <phoneticPr fontId="2"/>
  </si>
  <si>
    <t>800m</t>
    <phoneticPr fontId="2"/>
  </si>
  <si>
    <t>00600</t>
    <phoneticPr fontId="2"/>
  </si>
  <si>
    <t>00800</t>
    <phoneticPr fontId="2"/>
  </si>
  <si>
    <t>08400</t>
    <phoneticPr fontId="2"/>
  </si>
  <si>
    <t>08100</t>
    <phoneticPr fontId="2"/>
  </si>
  <si>
    <t>円盤投</t>
    <rPh sb="0" eb="3">
      <t>エンバンナ</t>
    </rPh>
    <phoneticPr fontId="2"/>
  </si>
  <si>
    <t>08600</t>
    <phoneticPr fontId="2"/>
  </si>
  <si>
    <t>ハンマー投</t>
    <rPh sb="4" eb="5">
      <t>トウ</t>
    </rPh>
    <phoneticPr fontId="2"/>
  </si>
  <si>
    <t>09400</t>
    <phoneticPr fontId="2"/>
  </si>
  <si>
    <t>やり投</t>
    <rPh sb="2" eb="3">
      <t>トウ</t>
    </rPh>
    <phoneticPr fontId="2"/>
  </si>
  <si>
    <t/>
  </si>
  <si>
    <t>福岡工業大学</t>
  </si>
  <si>
    <t>九州保健福祉大学</t>
  </si>
  <si>
    <t>必要</t>
    <rPh sb="0" eb="2">
      <t>ヒツヨウ</t>
    </rPh>
    <phoneticPr fontId="2"/>
  </si>
  <si>
    <t>不必要</t>
    <rPh sb="0" eb="3">
      <t>フヒツヨウ</t>
    </rPh>
    <phoneticPr fontId="2"/>
  </si>
  <si>
    <t>必要</t>
    <rPh sb="0" eb="2">
      <t>ヒツヨウヒツヨウ</t>
    </rPh>
    <phoneticPr fontId="2"/>
  </si>
  <si>
    <t>宮崎公立大学</t>
  </si>
  <si>
    <t>鹿児島工業</t>
  </si>
  <si>
    <t>N1</t>
    <phoneticPr fontId="2"/>
  </si>
  <si>
    <t>学校名/ﾌﾘｶﾞﾅ</t>
    <rPh sb="0" eb="2">
      <t>ガッコウ</t>
    </rPh>
    <rPh sb="2" eb="3">
      <t>メイ</t>
    </rPh>
    <rPh sb="3" eb="4">
      <t>ダイミョウ</t>
    </rPh>
    <phoneticPr fontId="2"/>
  </si>
  <si>
    <t>学校名</t>
    <rPh sb="0" eb="2">
      <t>ガッコウ</t>
    </rPh>
    <rPh sb="2" eb="3">
      <t>メイ</t>
    </rPh>
    <phoneticPr fontId="2"/>
  </si>
  <si>
    <t>種目情報</t>
    <rPh sb="0" eb="2">
      <t>シュモク</t>
    </rPh>
    <rPh sb="2" eb="4">
      <t>ジョウホウ</t>
    </rPh>
    <phoneticPr fontId="2"/>
  </si>
  <si>
    <t>活水女子大</t>
    <rPh sb="0" eb="2">
      <t>カッスイ</t>
    </rPh>
    <rPh sb="2" eb="4">
      <t>ジョシ</t>
    </rPh>
    <rPh sb="4" eb="5">
      <t>ダイ</t>
    </rPh>
    <phoneticPr fontId="2"/>
  </si>
  <si>
    <t>久留米大学</t>
    <phoneticPr fontId="4"/>
  </si>
  <si>
    <t>492276</t>
    <phoneticPr fontId="4"/>
  </si>
  <si>
    <t>久留米大</t>
    <phoneticPr fontId="2"/>
  </si>
  <si>
    <t>○</t>
    <phoneticPr fontId="2"/>
  </si>
  <si>
    <t>ﾐﾔｻﾞｷｺｳﾘﾂﾀﾞｲｶﾞｸ</t>
    <phoneticPr fontId="2"/>
  </si>
  <si>
    <t>491048</t>
  </si>
  <si>
    <t>宮﨑公立大</t>
    <rPh sb="0" eb="2">
      <t>ミヤザキ</t>
    </rPh>
    <rPh sb="2" eb="4">
      <t>コウリツ</t>
    </rPh>
    <rPh sb="4" eb="5">
      <t>ダイ</t>
    </rPh>
    <phoneticPr fontId="2"/>
  </si>
  <si>
    <t>宮崎大</t>
    <rPh sb="0" eb="2">
      <t>ミヤザキ</t>
    </rPh>
    <rPh sb="2" eb="3">
      <t>ダイ</t>
    </rPh>
    <phoneticPr fontId="2"/>
  </si>
  <si>
    <t>九州工業大</t>
    <rPh sb="0" eb="2">
      <t>キュウシュウ</t>
    </rPh>
    <rPh sb="2" eb="4">
      <t>コウギョウ</t>
    </rPh>
    <rPh sb="4" eb="5">
      <t>ダイ</t>
    </rPh>
    <phoneticPr fontId="2"/>
  </si>
  <si>
    <t>九州産業大</t>
    <rPh sb="0" eb="2">
      <t>キュウシュウ</t>
    </rPh>
    <rPh sb="2" eb="4">
      <t>サンギョウ</t>
    </rPh>
    <rPh sb="4" eb="5">
      <t>ダイ</t>
    </rPh>
    <phoneticPr fontId="2"/>
  </si>
  <si>
    <t>九州情報大</t>
    <rPh sb="0" eb="5">
      <t>キュウシュウジョウホウダイ</t>
    </rPh>
    <phoneticPr fontId="2"/>
  </si>
  <si>
    <t>九州大</t>
    <rPh sb="0" eb="2">
      <t>キュウシュウ</t>
    </rPh>
    <rPh sb="2" eb="3">
      <t>ダイ</t>
    </rPh>
    <phoneticPr fontId="2"/>
  </si>
  <si>
    <t>ｷｭｳｼｭｳﾎｹﾝﾌｸｼﾀﾞｲｶﾞｸ</t>
    <phoneticPr fontId="2"/>
  </si>
  <si>
    <t>492458</t>
  </si>
  <si>
    <t>九州保健福祉大</t>
    <rPh sb="0" eb="2">
      <t>キュウシュウ</t>
    </rPh>
    <rPh sb="2" eb="4">
      <t>ホケン</t>
    </rPh>
    <rPh sb="4" eb="6">
      <t>フクシ</t>
    </rPh>
    <rPh sb="6" eb="7">
      <t>ダイ</t>
    </rPh>
    <phoneticPr fontId="2"/>
  </si>
  <si>
    <t>佐賀大</t>
    <rPh sb="0" eb="2">
      <t>サガ</t>
    </rPh>
    <rPh sb="2" eb="3">
      <t>ダイ</t>
    </rPh>
    <phoneticPr fontId="2"/>
  </si>
  <si>
    <t>鹿児島大</t>
    <rPh sb="0" eb="3">
      <t>カゴシマ</t>
    </rPh>
    <rPh sb="3" eb="4">
      <t>ダイ</t>
    </rPh>
    <phoneticPr fontId="2"/>
  </si>
  <si>
    <t>西南学院大</t>
    <rPh sb="0" eb="2">
      <t>セイナン</t>
    </rPh>
    <rPh sb="2" eb="4">
      <t>ガクイン</t>
    </rPh>
    <rPh sb="4" eb="5">
      <t>ダイ</t>
    </rPh>
    <phoneticPr fontId="2"/>
  </si>
  <si>
    <t>495380</t>
  </si>
  <si>
    <t>折尾愛真大</t>
    <rPh sb="0" eb="2">
      <t>オリオ</t>
    </rPh>
    <rPh sb="2" eb="3">
      <t>アイ</t>
    </rPh>
    <rPh sb="3" eb="4">
      <t>シン</t>
    </rPh>
    <rPh sb="4" eb="5">
      <t>ダイ</t>
    </rPh>
    <phoneticPr fontId="2"/>
  </si>
  <si>
    <t>第一工業大</t>
    <rPh sb="0" eb="2">
      <t>ダイイチ</t>
    </rPh>
    <rPh sb="2" eb="4">
      <t>コウギョウ</t>
    </rPh>
    <rPh sb="4" eb="5">
      <t>ダイ</t>
    </rPh>
    <phoneticPr fontId="2"/>
  </si>
  <si>
    <t>産業医科大</t>
    <rPh sb="0" eb="2">
      <t>サンギョウ</t>
    </rPh>
    <rPh sb="2" eb="4">
      <t>イカ</t>
    </rPh>
    <rPh sb="4" eb="5">
      <t>ダイ</t>
    </rPh>
    <phoneticPr fontId="2"/>
  </si>
  <si>
    <t>志學館大</t>
    <rPh sb="0" eb="3">
      <t>シガクカン</t>
    </rPh>
    <rPh sb="3" eb="4">
      <t>ダイ</t>
    </rPh>
    <phoneticPr fontId="2"/>
  </si>
  <si>
    <t>鹿屋体育大</t>
    <rPh sb="0" eb="2">
      <t>カノヤ</t>
    </rPh>
    <rPh sb="2" eb="4">
      <t>タイイク</t>
    </rPh>
    <rPh sb="4" eb="5">
      <t>ダイ</t>
    </rPh>
    <phoneticPr fontId="2"/>
  </si>
  <si>
    <t>492295</t>
    <phoneticPr fontId="4"/>
  </si>
  <si>
    <t>鹿児島国際大</t>
    <rPh sb="0" eb="3">
      <t>カゴシマ</t>
    </rPh>
    <rPh sb="3" eb="5">
      <t>コクサイ</t>
    </rPh>
    <rPh sb="5" eb="6">
      <t>ダイ</t>
    </rPh>
    <phoneticPr fontId="2"/>
  </si>
  <si>
    <t>大分大</t>
    <rPh sb="0" eb="2">
      <t>オオイタ</t>
    </rPh>
    <rPh sb="2" eb="3">
      <t>ダイ</t>
    </rPh>
    <phoneticPr fontId="2"/>
  </si>
  <si>
    <t>長崎県立大</t>
    <rPh sb="0" eb="2">
      <t>ナガサキ</t>
    </rPh>
    <rPh sb="2" eb="4">
      <t>ケンリツ</t>
    </rPh>
    <rPh sb="4" eb="5">
      <t>ダイ</t>
    </rPh>
    <phoneticPr fontId="2"/>
  </si>
  <si>
    <t>ﾄｳｶｲﾀﾞｲｶﾞｸｷｭｳｼｭｳ</t>
    <phoneticPr fontId="2"/>
  </si>
  <si>
    <t>東海大学九州</t>
    <rPh sb="0" eb="3">
      <t>トウカイダイ</t>
    </rPh>
    <rPh sb="3" eb="4">
      <t>ガク</t>
    </rPh>
    <rPh sb="4" eb="6">
      <t>キュウシュウ</t>
    </rPh>
    <phoneticPr fontId="2"/>
  </si>
  <si>
    <t>福岡大</t>
    <rPh sb="0" eb="2">
      <t>フクオカ</t>
    </rPh>
    <rPh sb="2" eb="3">
      <t>ダイ</t>
    </rPh>
    <phoneticPr fontId="2"/>
  </si>
  <si>
    <t>長崎国際大</t>
    <rPh sb="0" eb="2">
      <t>ナガサキ</t>
    </rPh>
    <rPh sb="2" eb="4">
      <t>コクサイ</t>
    </rPh>
    <rPh sb="4" eb="5">
      <t>ダイ</t>
    </rPh>
    <phoneticPr fontId="2"/>
  </si>
  <si>
    <t>宮崎国際大学</t>
  </si>
  <si>
    <t>ﾐﾔｻﾞｷｺｸｻｲﾀﾞｲｶﾞｸ</t>
    <phoneticPr fontId="2"/>
  </si>
  <si>
    <t>492405</t>
  </si>
  <si>
    <t>宮崎国際大</t>
    <rPh sb="0" eb="2">
      <t>ミヤザキ</t>
    </rPh>
    <rPh sb="2" eb="4">
      <t>コクサイ</t>
    </rPh>
    <rPh sb="4" eb="5">
      <t>ダイ</t>
    </rPh>
    <phoneticPr fontId="2"/>
  </si>
  <si>
    <t>福岡教育大</t>
    <rPh sb="0" eb="2">
      <t>フクオカ</t>
    </rPh>
    <rPh sb="2" eb="4">
      <t>キョウイク</t>
    </rPh>
    <rPh sb="4" eb="5">
      <t>ダイ</t>
    </rPh>
    <phoneticPr fontId="2"/>
  </si>
  <si>
    <t>北九州市立大</t>
    <rPh sb="0" eb="3">
      <t>キタキュウシュウ</t>
    </rPh>
    <rPh sb="3" eb="5">
      <t>イチリツ</t>
    </rPh>
    <rPh sb="5" eb="6">
      <t>ダイ</t>
    </rPh>
    <phoneticPr fontId="2"/>
  </si>
  <si>
    <t>九州共立大</t>
    <rPh sb="0" eb="2">
      <t>キュウシュウ</t>
    </rPh>
    <rPh sb="2" eb="4">
      <t>キョウリツ</t>
    </rPh>
    <rPh sb="4" eb="5">
      <t>ダイ</t>
    </rPh>
    <phoneticPr fontId="2"/>
  </si>
  <si>
    <t>日本文理大</t>
    <rPh sb="0" eb="4">
      <t>ニホンブンリ</t>
    </rPh>
    <rPh sb="4" eb="5">
      <t>ダイ</t>
    </rPh>
    <phoneticPr fontId="2"/>
  </si>
  <si>
    <t>久留米工業大学</t>
    <phoneticPr fontId="4"/>
  </si>
  <si>
    <t>ｸﾙﾒｺｳｷﾞｮｳﾀﾞｲｶﾞｸ</t>
    <phoneticPr fontId="2"/>
  </si>
  <si>
    <t>492308</t>
    <phoneticPr fontId="4"/>
  </si>
  <si>
    <t>久留米工業</t>
  </si>
  <si>
    <t>宮崎産業経</t>
  </si>
  <si>
    <t>熊本大学</t>
    <rPh sb="0" eb="2">
      <t>クマモト</t>
    </rPh>
    <phoneticPr fontId="2"/>
  </si>
  <si>
    <t>ｻｾﾎﾞｺｳｷﾞｮｳｺｳﾄｳｾﾝﾓﾝｶﾞｯｺｳ</t>
    <phoneticPr fontId="2"/>
  </si>
  <si>
    <t>佐世保工業</t>
  </si>
  <si>
    <t>西九州大学</t>
    <phoneticPr fontId="4"/>
  </si>
  <si>
    <t>492287</t>
    <phoneticPr fontId="4"/>
  </si>
  <si>
    <t>長崎総合科学大学</t>
  </si>
  <si>
    <t>ﾅｶﾞｻｷｿｳｺﾞｳｶｶﾞｸﾀﾞｲｶﾞｸ</t>
    <phoneticPr fontId="2"/>
  </si>
  <si>
    <t>492288</t>
  </si>
  <si>
    <t>長崎総合科</t>
  </si>
  <si>
    <t>ﾌｸｵｶｺｳｷﾞｮｳﾀﾞｲｶﾞｸ</t>
    <phoneticPr fontId="2"/>
  </si>
  <si>
    <t>492284</t>
  </si>
  <si>
    <t>福岡工業大</t>
  </si>
  <si>
    <t>北九州工業</t>
  </si>
  <si>
    <t>大分工業高</t>
  </si>
  <si>
    <t>西日本工業大</t>
    <rPh sb="0" eb="1">
      <t>ニシ</t>
    </rPh>
    <rPh sb="1" eb="3">
      <t>ニホン</t>
    </rPh>
    <rPh sb="3" eb="5">
      <t>コウギョウ</t>
    </rPh>
    <rPh sb="5" eb="6">
      <t>ダイ</t>
    </rPh>
    <phoneticPr fontId="2"/>
  </si>
  <si>
    <t>琉球大</t>
    <rPh sb="0" eb="2">
      <t>リュウキュウ</t>
    </rPh>
    <rPh sb="2" eb="3">
      <t>ダイ</t>
    </rPh>
    <phoneticPr fontId="2"/>
  </si>
  <si>
    <t>印</t>
    <rPh sb="0" eb="1">
      <t>イン</t>
    </rPh>
    <phoneticPr fontId="2"/>
  </si>
  <si>
    <t>印</t>
    <rPh sb="0" eb="1">
      <t>イン</t>
    </rPh>
    <phoneticPr fontId="2"/>
  </si>
  <si>
    <t>KC</t>
    <phoneticPr fontId="2"/>
  </si>
  <si>
    <t>42</t>
    <phoneticPr fontId="2"/>
  </si>
  <si>
    <t>40</t>
    <phoneticPr fontId="2"/>
  </si>
  <si>
    <t>45</t>
    <phoneticPr fontId="2"/>
  </si>
  <si>
    <t>41</t>
    <phoneticPr fontId="2"/>
  </si>
  <si>
    <t>46</t>
    <phoneticPr fontId="2"/>
  </si>
  <si>
    <t>44</t>
    <phoneticPr fontId="2"/>
  </si>
  <si>
    <t>43</t>
    <phoneticPr fontId="2"/>
  </si>
  <si>
    <t>47</t>
    <phoneticPr fontId="2"/>
  </si>
  <si>
    <t>都道府県コード</t>
    <rPh sb="0" eb="4">
      <t>トドウフケン</t>
    </rPh>
    <phoneticPr fontId="2"/>
  </si>
  <si>
    <t>北海道</t>
    <rPh sb="0" eb="3">
      <t>ホッカイドウ</t>
    </rPh>
    <phoneticPr fontId="2"/>
  </si>
  <si>
    <t>01</t>
    <phoneticPr fontId="2"/>
  </si>
  <si>
    <t>青森県</t>
    <rPh sb="0" eb="2">
      <t>アオモリ</t>
    </rPh>
    <rPh sb="2" eb="3">
      <t>ケン</t>
    </rPh>
    <phoneticPr fontId="2"/>
  </si>
  <si>
    <t>02</t>
    <phoneticPr fontId="2"/>
  </si>
  <si>
    <t>岩手県</t>
    <rPh sb="0" eb="3">
      <t>イワテケン</t>
    </rPh>
    <phoneticPr fontId="2"/>
  </si>
  <si>
    <t>03</t>
  </si>
  <si>
    <t>宮城県</t>
    <rPh sb="0" eb="3">
      <t>ミヤギケン</t>
    </rPh>
    <phoneticPr fontId="2"/>
  </si>
  <si>
    <t>04</t>
  </si>
  <si>
    <t>秋田県</t>
    <rPh sb="0" eb="3">
      <t>アキタケン</t>
    </rPh>
    <phoneticPr fontId="2"/>
  </si>
  <si>
    <t>05</t>
  </si>
  <si>
    <t>山形県</t>
    <rPh sb="0" eb="3">
      <t>ヤマガタケン</t>
    </rPh>
    <phoneticPr fontId="2"/>
  </si>
  <si>
    <t>06</t>
  </si>
  <si>
    <t>福島県</t>
    <rPh sb="0" eb="3">
      <t>フクシマケン</t>
    </rPh>
    <phoneticPr fontId="2"/>
  </si>
  <si>
    <t>07</t>
  </si>
  <si>
    <t>茨城県</t>
    <rPh sb="0" eb="3">
      <t>イバラキケン</t>
    </rPh>
    <phoneticPr fontId="2"/>
  </si>
  <si>
    <t>08</t>
  </si>
  <si>
    <t>栃木県</t>
    <rPh sb="0" eb="3">
      <t>トチギケン</t>
    </rPh>
    <phoneticPr fontId="2"/>
  </si>
  <si>
    <t>09</t>
  </si>
  <si>
    <t>群馬県</t>
    <rPh sb="0" eb="2">
      <t>グンマ</t>
    </rPh>
    <rPh sb="2" eb="3">
      <t>ケン</t>
    </rPh>
    <phoneticPr fontId="2"/>
  </si>
  <si>
    <t>10</t>
  </si>
  <si>
    <t>埼玉県</t>
    <rPh sb="0" eb="2">
      <t>サイタマ</t>
    </rPh>
    <rPh sb="2" eb="3">
      <t>ケン</t>
    </rPh>
    <phoneticPr fontId="2"/>
  </si>
  <si>
    <t>11</t>
  </si>
  <si>
    <t>千葉県</t>
    <rPh sb="0" eb="3">
      <t>チバケン</t>
    </rPh>
    <phoneticPr fontId="2"/>
  </si>
  <si>
    <t>12</t>
  </si>
  <si>
    <t>東京都</t>
    <rPh sb="0" eb="3">
      <t>トウキョウト</t>
    </rPh>
    <phoneticPr fontId="2"/>
  </si>
  <si>
    <t>13</t>
  </si>
  <si>
    <t>神奈川県</t>
    <rPh sb="0" eb="4">
      <t>カナガワケン</t>
    </rPh>
    <phoneticPr fontId="2"/>
  </si>
  <si>
    <t>14</t>
  </si>
  <si>
    <t>新潟県</t>
    <rPh sb="0" eb="3">
      <t>ニイガタケン</t>
    </rPh>
    <phoneticPr fontId="2"/>
  </si>
  <si>
    <t>15</t>
  </si>
  <si>
    <t>富山県</t>
    <rPh sb="0" eb="3">
      <t>トヤマケン</t>
    </rPh>
    <phoneticPr fontId="2"/>
  </si>
  <si>
    <t>16</t>
  </si>
  <si>
    <t>石川県</t>
    <rPh sb="0" eb="3">
      <t>イシカワケン</t>
    </rPh>
    <phoneticPr fontId="2"/>
  </si>
  <si>
    <t>17</t>
  </si>
  <si>
    <t>福井県</t>
    <rPh sb="0" eb="2">
      <t>フクイ</t>
    </rPh>
    <rPh sb="2" eb="3">
      <t>ケン</t>
    </rPh>
    <phoneticPr fontId="2"/>
  </si>
  <si>
    <t>18</t>
  </si>
  <si>
    <t>山梨県</t>
    <rPh sb="0" eb="2">
      <t>ヤマナシ</t>
    </rPh>
    <rPh sb="2" eb="3">
      <t>ケン</t>
    </rPh>
    <phoneticPr fontId="2"/>
  </si>
  <si>
    <t>19</t>
  </si>
  <si>
    <t>長野県</t>
    <rPh sb="0" eb="3">
      <t>ナガノケン</t>
    </rPh>
    <phoneticPr fontId="2"/>
  </si>
  <si>
    <t>20</t>
  </si>
  <si>
    <t>岐阜県</t>
    <rPh sb="0" eb="3">
      <t>ギフケン</t>
    </rPh>
    <phoneticPr fontId="2"/>
  </si>
  <si>
    <t>21</t>
  </si>
  <si>
    <t>静岡県</t>
    <rPh sb="0" eb="3">
      <t>シズオカケン</t>
    </rPh>
    <phoneticPr fontId="2"/>
  </si>
  <si>
    <t>22</t>
  </si>
  <si>
    <t>愛知県</t>
    <rPh sb="0" eb="3">
      <t>アイチケン</t>
    </rPh>
    <phoneticPr fontId="2"/>
  </si>
  <si>
    <t>23</t>
  </si>
  <si>
    <t>三重県</t>
    <rPh sb="0" eb="3">
      <t>ミエケン</t>
    </rPh>
    <phoneticPr fontId="2"/>
  </si>
  <si>
    <t>24</t>
  </si>
  <si>
    <t>滋賀県</t>
    <rPh sb="0" eb="3">
      <t>シガケン</t>
    </rPh>
    <phoneticPr fontId="2"/>
  </si>
  <si>
    <t>25</t>
  </si>
  <si>
    <t>京都府</t>
    <rPh sb="0" eb="3">
      <t>キョウトフ</t>
    </rPh>
    <phoneticPr fontId="2"/>
  </si>
  <si>
    <t>26</t>
  </si>
  <si>
    <t>大阪府</t>
    <rPh sb="0" eb="3">
      <t>オオサカフ</t>
    </rPh>
    <phoneticPr fontId="2"/>
  </si>
  <si>
    <t>27</t>
  </si>
  <si>
    <t>兵庫県</t>
    <rPh sb="0" eb="3">
      <t>ヒョウゴケン</t>
    </rPh>
    <phoneticPr fontId="2"/>
  </si>
  <si>
    <t>28</t>
  </si>
  <si>
    <t>奈良県</t>
    <rPh sb="0" eb="3">
      <t>ナラケン</t>
    </rPh>
    <phoneticPr fontId="2"/>
  </si>
  <si>
    <t>29</t>
  </si>
  <si>
    <t>和歌山県</t>
    <rPh sb="0" eb="4">
      <t>ワカヤマケン</t>
    </rPh>
    <phoneticPr fontId="2"/>
  </si>
  <si>
    <t>30</t>
  </si>
  <si>
    <t>鳥取県</t>
    <rPh sb="0" eb="3">
      <t>トットリケン</t>
    </rPh>
    <phoneticPr fontId="2"/>
  </si>
  <si>
    <t>31</t>
  </si>
  <si>
    <t>島根県</t>
    <rPh sb="0" eb="3">
      <t>シマネケン</t>
    </rPh>
    <phoneticPr fontId="2"/>
  </si>
  <si>
    <t>32</t>
  </si>
  <si>
    <t>岡山県</t>
    <rPh sb="0" eb="3">
      <t>オカヤマケン</t>
    </rPh>
    <phoneticPr fontId="2"/>
  </si>
  <si>
    <t>33</t>
  </si>
  <si>
    <t>広島県</t>
    <rPh sb="0" eb="3">
      <t>ヒロシマケン</t>
    </rPh>
    <phoneticPr fontId="2"/>
  </si>
  <si>
    <t>34</t>
  </si>
  <si>
    <t>山口県</t>
    <rPh sb="0" eb="3">
      <t>ヤマグチケン</t>
    </rPh>
    <phoneticPr fontId="2"/>
  </si>
  <si>
    <t>35</t>
  </si>
  <si>
    <t>徳島県</t>
    <rPh sb="0" eb="3">
      <t>トクシマケン</t>
    </rPh>
    <phoneticPr fontId="2"/>
  </si>
  <si>
    <t>36</t>
  </si>
  <si>
    <t>香川県</t>
    <rPh sb="0" eb="3">
      <t>カガワケン</t>
    </rPh>
    <phoneticPr fontId="2"/>
  </si>
  <si>
    <t>37</t>
  </si>
  <si>
    <t>愛媛県</t>
    <rPh sb="0" eb="3">
      <t>エヒメケン</t>
    </rPh>
    <phoneticPr fontId="2"/>
  </si>
  <si>
    <t>38</t>
  </si>
  <si>
    <t>高知県</t>
    <rPh sb="0" eb="3">
      <t>コウチケン</t>
    </rPh>
    <phoneticPr fontId="2"/>
  </si>
  <si>
    <t>39</t>
  </si>
  <si>
    <t>福岡県</t>
    <rPh sb="0" eb="3">
      <t>フクオカケン</t>
    </rPh>
    <phoneticPr fontId="2"/>
  </si>
  <si>
    <t>40</t>
  </si>
  <si>
    <t>佐賀県</t>
    <rPh sb="0" eb="2">
      <t>サガ</t>
    </rPh>
    <rPh sb="2" eb="3">
      <t>ケン</t>
    </rPh>
    <phoneticPr fontId="2"/>
  </si>
  <si>
    <t>41</t>
  </si>
  <si>
    <t>長崎県</t>
    <rPh sb="0" eb="3">
      <t>ナガサキケン</t>
    </rPh>
    <phoneticPr fontId="2"/>
  </si>
  <si>
    <t>42</t>
  </si>
  <si>
    <t>熊本県</t>
    <rPh sb="0" eb="3">
      <t>クマモトケン</t>
    </rPh>
    <phoneticPr fontId="2"/>
  </si>
  <si>
    <t>43</t>
  </si>
  <si>
    <t>大分県</t>
    <rPh sb="0" eb="3">
      <t>オオイタケン</t>
    </rPh>
    <phoneticPr fontId="2"/>
  </si>
  <si>
    <t>44</t>
  </si>
  <si>
    <t>宮崎県</t>
    <rPh sb="0" eb="3">
      <t>ミヤザキケン</t>
    </rPh>
    <phoneticPr fontId="2"/>
  </si>
  <si>
    <t>45</t>
  </si>
  <si>
    <t>鹿児島県</t>
    <rPh sb="0" eb="4">
      <t>カゴシマケン</t>
    </rPh>
    <phoneticPr fontId="2"/>
  </si>
  <si>
    <t>46</t>
  </si>
  <si>
    <t>沖縄県</t>
    <rPh sb="0" eb="3">
      <t>オキナワケン</t>
    </rPh>
    <phoneticPr fontId="2"/>
  </si>
  <si>
    <t>47</t>
  </si>
  <si>
    <t>福岡女子大学</t>
    <rPh sb="0" eb="4">
      <t>フクオカジョシ</t>
    </rPh>
    <rPh sb="4" eb="6">
      <t>ダイガク</t>
    </rPh>
    <phoneticPr fontId="2"/>
  </si>
  <si>
    <t>ﾌｸｵｶｼﾞｮｼﾀﾞｲｶﾞｸ</t>
    <phoneticPr fontId="2"/>
  </si>
  <si>
    <t>福岡女子大</t>
    <rPh sb="0" eb="4">
      <t>フクオカジョシ</t>
    </rPh>
    <rPh sb="4" eb="5">
      <t>ダイ</t>
    </rPh>
    <phoneticPr fontId="2"/>
  </si>
  <si>
    <t>ｾｲﾅﾝｶﾞｸｲﾝｺｳﾄｳｶﾞｯｺｳ</t>
    <phoneticPr fontId="2"/>
  </si>
  <si>
    <t>西南学院高等学校</t>
  </si>
  <si>
    <t>柳川ASC</t>
    <phoneticPr fontId="2"/>
  </si>
  <si>
    <t>ﾔﾅｶﾞﾜｴｰｴｽｼｰ</t>
    <phoneticPr fontId="2"/>
  </si>
  <si>
    <t>西南学院高</t>
    <phoneticPr fontId="2"/>
  </si>
  <si>
    <t>筑紫女学園高等学校</t>
    <phoneticPr fontId="2"/>
  </si>
  <si>
    <t>ﾁｸｼｼﾞｮｶﾞｸｴﾝｺｳﾄｳｶﾞｯｺｳ</t>
  </si>
  <si>
    <t>筑紫女学園高</t>
    <phoneticPr fontId="2"/>
  </si>
  <si>
    <t>東福岡高等学校</t>
    <phoneticPr fontId="2"/>
  </si>
  <si>
    <t>ﾋｶﾞｼﾌｸｵｶｺｳﾄｳｶﾞｯｺｳ</t>
    <phoneticPr fontId="2"/>
  </si>
  <si>
    <t>東福岡高</t>
    <phoneticPr fontId="2"/>
  </si>
  <si>
    <t>福岡県立武蔵台高等学校</t>
    <phoneticPr fontId="2"/>
  </si>
  <si>
    <t>ﾌｸｵｶｹﾝﾘﾂﾑｻｼﾀﾞｲｺｳﾄｳｶﾞｯｺｳ</t>
    <phoneticPr fontId="2"/>
  </si>
  <si>
    <t>福岡県立武蔵台高</t>
    <phoneticPr fontId="2"/>
  </si>
  <si>
    <t>福岡西陵高校</t>
  </si>
  <si>
    <t>ﾌｸｵｶｾｲﾘｮｳｺｳｺｳ</t>
    <phoneticPr fontId="2"/>
  </si>
  <si>
    <t>福岡西陵高</t>
    <phoneticPr fontId="2"/>
  </si>
  <si>
    <t>福岡県立福岡中央高等学校</t>
    <phoneticPr fontId="2"/>
  </si>
  <si>
    <t>ﾌｸｵｶｹﾝﾘﾂﾌｸｵｶﾁｭｳｵｳｺｳﾄｳｶﾞｯｺｳ</t>
  </si>
  <si>
    <t>福岡県立福岡中央高</t>
    <phoneticPr fontId="2"/>
  </si>
  <si>
    <t>福岡舞鶴高等学校</t>
  </si>
  <si>
    <t>ﾌｸｵｶﾏｲﾂﾞﾙｺｳﾄｳｶﾞｯｺｳ</t>
    <phoneticPr fontId="2"/>
  </si>
  <si>
    <t>福岡舞鶴高</t>
    <phoneticPr fontId="2"/>
  </si>
  <si>
    <t>福岡大学附属若葉高等学校</t>
  </si>
  <si>
    <t>ﾌｸｵｶﾀﾞｲｶﾞｸﾌｿﾞｸﾜｶﾊﾞｺｳﾄｳｶﾞｯｺｳ</t>
    <phoneticPr fontId="2"/>
  </si>
  <si>
    <t>福岡大学附属若葉高</t>
    <phoneticPr fontId="2"/>
  </si>
  <si>
    <t>やり投</t>
  </si>
  <si>
    <t>ハンマー投</t>
  </si>
  <si>
    <t>円盤投</t>
  </si>
  <si>
    <t>砲丸投</t>
  </si>
  <si>
    <t>5000m</t>
  </si>
  <si>
    <t>1500m</t>
  </si>
  <si>
    <t>800m</t>
  </si>
  <si>
    <t>400m</t>
  </si>
  <si>
    <t>200m</t>
  </si>
  <si>
    <t>100m</t>
  </si>
  <si>
    <t>女子</t>
    <rPh sb="0" eb="2">
      <t xml:space="preserve">ジョシ </t>
    </rPh>
    <phoneticPr fontId="2"/>
  </si>
  <si>
    <t>男子</t>
    <rPh sb="0" eb="2">
      <t xml:space="preserve">ダンシ </t>
    </rPh>
    <phoneticPr fontId="2"/>
  </si>
  <si>
    <t>アルファベット（生年月日)</t>
    <rPh sb="8" eb="12">
      <t>セイネンガッピ</t>
    </rPh>
    <phoneticPr fontId="2"/>
  </si>
  <si>
    <t>GAKUREN Tarou (01)</t>
    <phoneticPr fontId="2"/>
  </si>
  <si>
    <t>2001年→(01)</t>
    <rPh sb="4" eb="5">
      <t>ネン</t>
    </rPh>
    <phoneticPr fontId="2"/>
  </si>
  <si>
    <t>GAKUREN Zirou (02)</t>
    <phoneticPr fontId="2"/>
  </si>
  <si>
    <t>アルファベット(生年月日)</t>
    <rPh sb="8" eb="12">
      <t>セイネンガッピ</t>
    </rPh>
    <phoneticPr fontId="2"/>
  </si>
  <si>
    <t>GAKUREN Hanako (01)</t>
    <phoneticPr fontId="2"/>
  </si>
  <si>
    <t>GAKUREN Sadako (02)</t>
    <phoneticPr fontId="2"/>
  </si>
  <si>
    <t>110mH</t>
    <phoneticPr fontId="2"/>
  </si>
  <si>
    <t>03400</t>
    <phoneticPr fontId="2"/>
  </si>
  <si>
    <t>100mH</t>
    <phoneticPr fontId="2"/>
  </si>
  <si>
    <t>04400</t>
    <phoneticPr fontId="2"/>
  </si>
  <si>
    <t>400mH</t>
    <phoneticPr fontId="2"/>
  </si>
  <si>
    <t>03700</t>
    <phoneticPr fontId="2"/>
  </si>
  <si>
    <t>走高跳</t>
    <rPh sb="0" eb="3">
      <t>ハシリタカトビ</t>
    </rPh>
    <phoneticPr fontId="2"/>
  </si>
  <si>
    <t>07100</t>
    <phoneticPr fontId="2"/>
  </si>
  <si>
    <t>棒高跳</t>
    <rPh sb="0" eb="3">
      <t>ボウタカトビ</t>
    </rPh>
    <phoneticPr fontId="2"/>
  </si>
  <si>
    <t>07200</t>
    <phoneticPr fontId="2"/>
  </si>
  <si>
    <t>走幅跳</t>
    <rPh sb="0" eb="3">
      <t>ソウハバトビ</t>
    </rPh>
    <phoneticPr fontId="2"/>
  </si>
  <si>
    <t>07300</t>
    <phoneticPr fontId="2"/>
  </si>
  <si>
    <t>07400</t>
    <phoneticPr fontId="2"/>
  </si>
  <si>
    <t>砲丸投(ｼﾞｭﾆｱ)</t>
    <rPh sb="0" eb="3">
      <t>ホウガンナゲ</t>
    </rPh>
    <phoneticPr fontId="2"/>
  </si>
  <si>
    <t>円盤投(ｼﾞｭﾆｱ)</t>
    <rPh sb="0" eb="3">
      <t>エンバンナ</t>
    </rPh>
    <phoneticPr fontId="2"/>
  </si>
  <si>
    <t>ハンマー投(ｼﾞｭﾆｱ)</t>
    <rPh sb="4" eb="5">
      <t>トウ</t>
    </rPh>
    <phoneticPr fontId="2"/>
  </si>
  <si>
    <t>やり投(ｼﾞｭﾆｱ)</t>
    <rPh sb="2" eb="3">
      <t>トウ</t>
    </rPh>
    <phoneticPr fontId="2"/>
  </si>
  <si>
    <t>棒高跳</t>
    <rPh sb="0" eb="1">
      <t>ボウ</t>
    </rPh>
    <rPh sb="1" eb="3">
      <t>ダカト</t>
    </rPh>
    <phoneticPr fontId="2"/>
  </si>
  <si>
    <t>走高跳</t>
    <rPh sb="0" eb="1">
      <t>ハシ</t>
    </rPh>
    <rPh sb="1" eb="3">
      <t>ダカト</t>
    </rPh>
    <phoneticPr fontId="2"/>
  </si>
  <si>
    <t>走幅跳</t>
    <rPh sb="0" eb="2">
      <t>ソウハバ</t>
    </rPh>
    <rPh sb="2" eb="3">
      <t>ト</t>
    </rPh>
    <phoneticPr fontId="2"/>
  </si>
  <si>
    <t>三段跳</t>
    <rPh sb="0" eb="3">
      <t>サンダント</t>
    </rPh>
    <phoneticPr fontId="2"/>
  </si>
  <si>
    <t>ハンマー投</t>
    <rPh sb="4" eb="5">
      <t>ナ</t>
    </rPh>
    <phoneticPr fontId="2"/>
  </si>
  <si>
    <t>やり投</t>
    <rPh sb="2" eb="3">
      <t>ナ</t>
    </rPh>
    <phoneticPr fontId="2"/>
  </si>
  <si>
    <t>砲丸投(ｼﾞｭﾆｱ)</t>
    <phoneticPr fontId="2"/>
  </si>
  <si>
    <t>円盤投(ｼﾞｭﾆｱ)</t>
    <rPh sb="0" eb="3">
      <t>エンバンナゲ</t>
    </rPh>
    <phoneticPr fontId="2"/>
  </si>
  <si>
    <t>ハンマー投(ｼﾞｭﾆｱ)</t>
    <rPh sb="4" eb="5">
      <t>ナ</t>
    </rPh>
    <phoneticPr fontId="2"/>
  </si>
  <si>
    <t>やり投(ｼﾞｭﾆｱ)</t>
    <rPh sb="2" eb="3">
      <t>ナ</t>
    </rPh>
    <phoneticPr fontId="2"/>
  </si>
  <si>
    <t>110ｍH</t>
    <phoneticPr fontId="2"/>
  </si>
  <si>
    <t>走高跳</t>
    <rPh sb="0" eb="1">
      <t>ハシ</t>
    </rPh>
    <phoneticPr fontId="2"/>
  </si>
  <si>
    <t>棒高跳</t>
    <rPh sb="0" eb="1">
      <t>ボウ</t>
    </rPh>
    <rPh sb="1" eb="2">
      <t>タカ</t>
    </rPh>
    <rPh sb="2" eb="3">
      <t>ト</t>
    </rPh>
    <phoneticPr fontId="2"/>
  </si>
  <si>
    <t>円盤投(ｼﾞｭﾆｱ)</t>
    <phoneticPr fontId="2"/>
  </si>
  <si>
    <t>ハンマー投(ｼﾞｭﾆｱ)</t>
    <phoneticPr fontId="2"/>
  </si>
  <si>
    <t>やり投(ｼﾞｭﾆｱ)</t>
    <phoneticPr fontId="2"/>
  </si>
  <si>
    <t>普通口座　　　　　　　3073990</t>
    <rPh sb="0" eb="4">
      <t>フツウコウザ</t>
    </rPh>
    <phoneticPr fontId="2"/>
  </si>
  <si>
    <t>九州学生陸上競技連盟　　会計　樫村　郁哉</t>
    <rPh sb="0" eb="2">
      <t>キュウシュウ</t>
    </rPh>
    <rPh sb="2" eb="4">
      <t>ガクセイ</t>
    </rPh>
    <rPh sb="4" eb="8">
      <t>リクジョウキョウギ</t>
    </rPh>
    <rPh sb="8" eb="10">
      <t>レンメイ</t>
    </rPh>
    <rPh sb="12" eb="14">
      <t>カイケイ</t>
    </rPh>
    <rPh sb="15" eb="17">
      <t>カシムラ</t>
    </rPh>
    <rPh sb="18" eb="20">
      <t>イクヤ</t>
    </rPh>
    <phoneticPr fontId="2"/>
  </si>
  <si>
    <t>学連競技会　申込</t>
    <rPh sb="0" eb="2">
      <t>ガクレン</t>
    </rPh>
    <rPh sb="2" eb="5">
      <t>キョウギカイ</t>
    </rPh>
    <rPh sb="6" eb="8">
      <t>モウシコミ</t>
    </rPh>
    <phoneticPr fontId="2"/>
  </si>
  <si>
    <t>学連競技会　男子申込</t>
    <rPh sb="0" eb="2">
      <t>ガクレン</t>
    </rPh>
    <rPh sb="2" eb="5">
      <t>キョウギカイ</t>
    </rPh>
    <rPh sb="6" eb="8">
      <t>ダンシ</t>
    </rPh>
    <rPh sb="8" eb="10">
      <t>モウシコミ</t>
    </rPh>
    <phoneticPr fontId="2"/>
  </si>
  <si>
    <t>学連競技会　女子申込</t>
    <rPh sb="0" eb="2">
      <t>ガクレン</t>
    </rPh>
    <rPh sb="2" eb="5">
      <t>キョウギカイ</t>
    </rPh>
    <rPh sb="6" eb="8">
      <t>ジョシ</t>
    </rPh>
    <rPh sb="8" eb="10">
      <t>モウシコミ</t>
    </rPh>
    <phoneticPr fontId="2"/>
  </si>
  <si>
    <t>学連競技会　人数チェックシート</t>
    <rPh sb="0" eb="2">
      <t>ガクレン</t>
    </rPh>
    <rPh sb="2" eb="5">
      <t>キョウギカイ</t>
    </rPh>
    <rPh sb="6" eb="8">
      <t xml:space="preserve">ニンズウチェックシート </t>
    </rPh>
    <phoneticPr fontId="2"/>
  </si>
  <si>
    <t>学連競技会　明細書</t>
    <rPh sb="0" eb="2">
      <t>ガクレン</t>
    </rPh>
    <rPh sb="2" eb="5">
      <t>キョウギカイ</t>
    </rPh>
    <rPh sb="6" eb="9">
      <t>メイサイショ</t>
    </rPh>
    <phoneticPr fontId="2"/>
  </si>
  <si>
    <t>08200</t>
    <phoneticPr fontId="2"/>
  </si>
  <si>
    <t>08700</t>
    <phoneticPr fontId="2"/>
  </si>
  <si>
    <t>09100</t>
    <phoneticPr fontId="2"/>
  </si>
  <si>
    <t>08400</t>
    <phoneticPr fontId="2"/>
  </si>
  <si>
    <t>08800</t>
    <phoneticPr fontId="2"/>
  </si>
  <si>
    <t>04600</t>
    <phoneticPr fontId="2"/>
  </si>
  <si>
    <t>西日本シティ銀行　　　　港町支店</t>
    <rPh sb="12" eb="14">
      <t>ミナトマチ</t>
    </rPh>
    <rPh sb="14" eb="16">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</si>
</sst>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quot;人&quot;"/>
    <numFmt numFmtId="177" formatCode="&quot;¥&quot;#,##0_);[Red]\(&quot;¥&quot;#,##0\)"/>
    <numFmt numFmtId="178" formatCode="0_);[Red]\(0\)"/>
  </numFmts>
  <fonts count="22">
    <font>
      <sz val="11"/>
      <color theme="1"/>
      <name val="Yu Gothic"/>
      <family val="2"/>
      <charset val="128"/>
      <scheme val="minor"/>
    </font>
    <font>
      <sz val="26"/>
      <color theme="1"/>
      <name val="メイリオ"/>
      <family val="3"/>
      <charset val="128"/>
    </font>
    <font>
      <sz val="6"/>
      <name val="Yu Gothic"/>
      <family val="2"/>
      <charset val="128"/>
      <scheme val="minor"/>
    </font>
    <font>
      <sz val="9"/>
      <color indexed="81"/>
      <name val="ＭＳ Ｐゴシック"/>
      <family val="3"/>
      <charset val="128"/>
    </font>
    <font>
      <sz val="6"/>
      <name val="ＭＳ Ｐゴシック"/>
      <family val="3"/>
      <charset val="128"/>
    </font>
    <font>
      <sz val="11"/>
      <name val="ＭＳ Ｐゴシック"/>
      <family val="3"/>
      <charset val="128"/>
    </font>
    <font>
      <sz val="11"/>
      <color rgb="FFFF0000"/>
      <name val="Yu Gothic"/>
      <family val="2"/>
      <charset val="128"/>
      <scheme val="minor"/>
    </font>
    <font>
      <b/>
      <sz val="9"/>
      <color indexed="81"/>
      <name val="ＭＳ Ｐゴシック"/>
      <family val="3"/>
      <charset val="128"/>
    </font>
    <font>
      <b/>
      <sz val="22"/>
      <color theme="1"/>
      <name val="Yu Gothic"/>
      <family val="3"/>
      <charset val="128"/>
      <scheme val="minor"/>
    </font>
    <font>
      <b/>
      <sz val="18"/>
      <color theme="1"/>
      <name val="Yu Gothic"/>
      <family val="3"/>
      <charset val="128"/>
      <scheme val="minor"/>
    </font>
    <font>
      <b/>
      <sz val="36"/>
      <color theme="1"/>
      <name val="Yu Gothic"/>
      <family val="3"/>
      <charset val="128"/>
      <scheme val="minor"/>
    </font>
    <font>
      <b/>
      <sz val="26"/>
      <color theme="1"/>
      <name val="Yu Gothic"/>
      <family val="3"/>
      <charset val="128"/>
      <scheme val="minor"/>
    </font>
    <font>
      <sz val="15"/>
      <color rgb="FF333333"/>
      <name val="Lucida Grande"/>
    </font>
    <font>
      <sz val="11"/>
      <name val="Yu Gothic"/>
      <family val="2"/>
      <charset val="128"/>
      <scheme val="minor"/>
    </font>
    <font>
      <sz val="11"/>
      <name val="Yu Gothic"/>
      <family val="3"/>
      <charset val="128"/>
      <scheme val="minor"/>
    </font>
    <font>
      <sz val="11"/>
      <name val="Yu Gothic"/>
      <charset val="128"/>
      <scheme val="minor"/>
    </font>
    <font>
      <sz val="11"/>
      <name val="ＭＳ ゴシック"/>
      <family val="3"/>
      <charset val="128"/>
    </font>
    <font>
      <sz val="36"/>
      <name val="ＭＳ ゴシック"/>
      <family val="3"/>
      <charset val="128"/>
    </font>
    <font>
      <sz val="11"/>
      <color theme="1"/>
      <name val="メイリオ"/>
      <family val="3"/>
      <charset val="128"/>
    </font>
    <font>
      <sz val="11"/>
      <color theme="1"/>
      <name val="Yu Gothic"/>
      <charset val="128"/>
      <scheme val="minor"/>
    </font>
    <font>
      <sz val="11"/>
      <color theme="1"/>
      <name val="Yu Gothic"/>
      <family val="3"/>
      <charset val="128"/>
      <scheme val="minor"/>
    </font>
    <font>
      <sz val="18"/>
      <color theme="1"/>
      <name val="ＭＳ Ｐゴシック"/>
      <family val="2"/>
      <charset val="128"/>
    </font>
  </fonts>
  <fills count="10">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CC"/>
        <bgColor indexed="64"/>
      </patternFill>
    </fill>
    <fill>
      <patternFill patternType="solid">
        <fgColor rgb="FFFF0000"/>
        <bgColor indexed="64"/>
      </patternFill>
    </fill>
    <fill>
      <patternFill patternType="solid">
        <fgColor rgb="FFFF3399"/>
        <bgColor indexed="64"/>
      </patternFill>
    </fill>
  </fills>
  <borders count="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auto="1"/>
      </right>
      <top style="double">
        <color auto="1"/>
      </top>
      <bottom/>
      <diagonal/>
    </border>
    <border>
      <left style="thin">
        <color auto="1"/>
      </left>
      <right style="medium">
        <color auto="1"/>
      </right>
      <top/>
      <bottom/>
      <diagonal/>
    </border>
    <border>
      <left style="thin">
        <color auto="1"/>
      </left>
      <right style="medium">
        <color auto="1"/>
      </right>
      <top/>
      <bottom style="double">
        <color auto="1"/>
      </bottom>
      <diagonal/>
    </border>
  </borders>
  <cellStyleXfs count="2">
    <xf numFmtId="0" fontId="0" fillId="0" borderId="0">
      <alignment vertical="center"/>
    </xf>
    <xf numFmtId="0" fontId="5" fillId="0" borderId="0"/>
  </cellStyleXfs>
  <cellXfs count="233">
    <xf numFmtId="0" fontId="0" fillId="0" borderId="0" xfId="0">
      <alignment vertical="center"/>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49" fontId="0" fillId="6" borderId="28" xfId="0" applyNumberFormat="1" applyFill="1" applyBorder="1" applyAlignment="1" applyProtection="1">
      <alignment horizontal="center" vertical="center"/>
      <protection hidden="1"/>
    </xf>
    <xf numFmtId="49" fontId="0" fillId="6" borderId="29" xfId="0" applyNumberFormat="1"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49" fontId="0" fillId="6" borderId="42" xfId="0" applyNumberFormat="1" applyFill="1" applyBorder="1" applyAlignment="1" applyProtection="1">
      <alignment horizontal="center" vertical="center"/>
      <protection hidden="1"/>
    </xf>
    <xf numFmtId="49" fontId="0" fillId="6" borderId="43" xfId="0" applyNumberFormat="1" applyFill="1" applyBorder="1" applyAlignment="1" applyProtection="1">
      <alignment horizontal="center" vertical="center"/>
      <protection hidden="1"/>
    </xf>
    <xf numFmtId="49" fontId="0" fillId="6" borderId="44" xfId="0" applyNumberForma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6" borderId="5" xfId="0"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0" fillId="0" borderId="36" xfId="0" applyBorder="1" applyProtection="1">
      <alignment vertical="center"/>
      <protection hidden="1"/>
    </xf>
    <xf numFmtId="0" fontId="0" fillId="0" borderId="37" xfId="0" applyBorder="1" applyProtection="1">
      <alignment vertical="center"/>
      <protection hidden="1"/>
    </xf>
    <xf numFmtId="0" fontId="0" fillId="0" borderId="38" xfId="0" applyBorder="1" applyProtection="1">
      <alignment vertical="center"/>
      <protection hidden="1"/>
    </xf>
    <xf numFmtId="0" fontId="0" fillId="0" borderId="40" xfId="0" applyBorder="1" applyProtection="1">
      <alignment vertical="center"/>
      <protection hidden="1"/>
    </xf>
    <xf numFmtId="0" fontId="0" fillId="7" borderId="5" xfId="0" applyFill="1" applyBorder="1" applyProtection="1">
      <alignment vertical="center"/>
      <protection hidden="1"/>
    </xf>
    <xf numFmtId="49" fontId="0" fillId="7" borderId="28" xfId="0" applyNumberFormat="1"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49" fontId="0" fillId="7" borderId="48" xfId="0" applyNumberFormat="1" applyFill="1" applyBorder="1" applyAlignment="1" applyProtection="1">
      <alignment horizontal="center" vertical="center"/>
      <protection hidden="1"/>
    </xf>
    <xf numFmtId="0" fontId="0" fillId="7" borderId="48" xfId="0" applyFill="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24" xfId="0" applyBorder="1" applyProtection="1">
      <alignment vertical="center"/>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42" fontId="0" fillId="0" borderId="33" xfId="0" applyNumberFormat="1" applyBorder="1" applyAlignment="1" applyProtection="1">
      <alignment horizontal="center" vertical="center"/>
      <protection hidden="1"/>
    </xf>
    <xf numFmtId="42" fontId="0" fillId="0" borderId="34" xfId="0" applyNumberFormat="1" applyBorder="1" applyAlignment="1" applyProtection="1">
      <alignment horizontal="center" vertical="center"/>
      <protection hidden="1"/>
    </xf>
    <xf numFmtId="0" fontId="0" fillId="4" borderId="0" xfId="0" applyFill="1" applyProtection="1">
      <alignment vertical="center"/>
      <protection hidden="1"/>
    </xf>
    <xf numFmtId="49" fontId="0" fillId="7" borderId="29" xfId="0" applyNumberFormat="1" applyFill="1" applyBorder="1" applyAlignment="1" applyProtection="1">
      <alignment horizontal="center" vertical="center"/>
      <protection hidden="1"/>
    </xf>
    <xf numFmtId="49" fontId="0" fillId="7" borderId="42" xfId="0" applyNumberFormat="1" applyFill="1" applyBorder="1" applyAlignment="1" applyProtection="1">
      <alignment horizontal="center" vertical="center"/>
      <protection hidden="1"/>
    </xf>
    <xf numFmtId="49" fontId="0" fillId="7" borderId="50" xfId="0" applyNumberFormat="1" applyFill="1" applyBorder="1" applyAlignment="1" applyProtection="1">
      <alignment horizontal="center" vertical="center"/>
      <protection hidden="1"/>
    </xf>
    <xf numFmtId="0" fontId="12" fillId="0" borderId="0" xfId="0" applyFont="1">
      <alignment vertical="center"/>
    </xf>
    <xf numFmtId="0" fontId="0" fillId="0" borderId="35" xfId="0" applyBorder="1" applyProtection="1">
      <alignment vertical="center"/>
      <protection hidden="1"/>
    </xf>
    <xf numFmtId="0" fontId="0" fillId="0" borderId="28" xfId="0" applyBorder="1" applyAlignment="1" applyProtection="1">
      <alignment horizontal="center" vertical="center"/>
      <protection locked="0" hidden="1"/>
    </xf>
    <xf numFmtId="0" fontId="0" fillId="0" borderId="0" xfId="0" applyAlignment="1" applyProtection="1">
      <alignment horizontal="left" vertical="center"/>
      <protection hidden="1"/>
    </xf>
    <xf numFmtId="0" fontId="0" fillId="0" borderId="45" xfId="0" applyBorder="1" applyProtection="1">
      <alignment vertical="center"/>
      <protection hidden="1"/>
    </xf>
    <xf numFmtId="0" fontId="0" fillId="0" borderId="47" xfId="0" applyBorder="1" applyProtection="1">
      <alignment vertical="center"/>
      <protection hidden="1"/>
    </xf>
    <xf numFmtId="0" fontId="0" fillId="0" borderId="46" xfId="0" applyBorder="1" applyProtection="1">
      <alignment vertical="center"/>
      <protection hidden="1"/>
    </xf>
    <xf numFmtId="0" fontId="0" fillId="0" borderId="0" xfId="0" applyBorder="1" applyProtection="1">
      <alignment vertical="center"/>
      <protection hidden="1"/>
    </xf>
    <xf numFmtId="0" fontId="0" fillId="0" borderId="1" xfId="0" applyBorder="1" applyProtection="1">
      <alignment vertical="center"/>
      <protection hidden="1"/>
    </xf>
    <xf numFmtId="0" fontId="0" fillId="0" borderId="3" xfId="0" applyBorder="1" applyProtection="1">
      <alignment vertical="center"/>
      <protection hidden="1"/>
    </xf>
    <xf numFmtId="0" fontId="13" fillId="0" borderId="3" xfId="0" applyFont="1" applyBorder="1" applyProtection="1">
      <alignment vertical="center"/>
      <protection hidden="1"/>
    </xf>
    <xf numFmtId="0" fontId="0" fillId="0" borderId="0" xfId="0" applyBorder="1" applyAlignment="1" applyProtection="1">
      <alignment horizontal="left" vertical="center"/>
      <protection hidden="1"/>
    </xf>
    <xf numFmtId="0" fontId="13" fillId="0" borderId="0" xfId="0" applyFont="1" applyBorder="1" applyProtection="1">
      <alignment vertical="center"/>
      <protection hidden="1"/>
    </xf>
    <xf numFmtId="49" fontId="0" fillId="0" borderId="41"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0" fontId="13" fillId="0" borderId="0" xfId="0" applyFont="1">
      <alignment vertical="center"/>
    </xf>
    <xf numFmtId="0" fontId="15" fillId="0" borderId="0" xfId="0" applyFont="1">
      <alignment vertical="center"/>
    </xf>
    <xf numFmtId="0" fontId="14" fillId="8" borderId="0" xfId="0" applyFont="1" applyFill="1">
      <alignment vertical="center"/>
    </xf>
    <xf numFmtId="0" fontId="14" fillId="0" borderId="0" xfId="0" applyFont="1">
      <alignment vertical="center"/>
    </xf>
    <xf numFmtId="49" fontId="16" fillId="3" borderId="0" xfId="0" applyNumberFormat="1" applyFont="1" applyFill="1" applyAlignment="1">
      <alignment horizontal="left"/>
    </xf>
    <xf numFmtId="0" fontId="16" fillId="0" borderId="0" xfId="0" applyFont="1">
      <alignment vertical="center"/>
    </xf>
    <xf numFmtId="0" fontId="16" fillId="0" borderId="0" xfId="0" applyFont="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lignment horizontal="left"/>
    </xf>
    <xf numFmtId="49" fontId="16" fillId="0" borderId="0" xfId="0" applyNumberFormat="1" applyFont="1">
      <alignment vertical="center"/>
    </xf>
    <xf numFmtId="178" fontId="16" fillId="0" borderId="0" xfId="0" applyNumberFormat="1" applyFont="1">
      <alignment vertical="center"/>
    </xf>
    <xf numFmtId="49" fontId="16" fillId="0" borderId="0" xfId="1" applyNumberFormat="1" applyFont="1" applyAlignment="1">
      <alignment horizontal="left"/>
    </xf>
    <xf numFmtId="0" fontId="16" fillId="5" borderId="0" xfId="0" applyFont="1" applyFill="1" applyAlignment="1"/>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0" borderId="48" xfId="0" applyBorder="1" applyAlignment="1" applyProtection="1">
      <alignment horizontal="center" vertical="center"/>
      <protection locked="0" hidden="1"/>
    </xf>
    <xf numFmtId="49" fontId="0" fillId="0" borderId="42"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0" fontId="0" fillId="0" borderId="41" xfId="0" applyBorder="1" applyAlignment="1" applyProtection="1">
      <alignment horizontal="center" vertical="center"/>
      <protection locked="0" hidden="1"/>
    </xf>
    <xf numFmtId="49" fontId="13" fillId="0" borderId="50" xfId="0" applyNumberFormat="1" applyFont="1" applyBorder="1" applyAlignment="1" applyProtection="1">
      <alignment horizontal="center" vertical="center"/>
      <protection locked="0"/>
    </xf>
    <xf numFmtId="0" fontId="0" fillId="0" borderId="0" xfId="0" applyAlignment="1" applyProtection="1">
      <alignment horizontal="center" vertical="center"/>
      <protection hidden="1"/>
    </xf>
    <xf numFmtId="0" fontId="19" fillId="0" borderId="0" xfId="0" applyFont="1">
      <alignment vertical="center"/>
    </xf>
    <xf numFmtId="0" fontId="20" fillId="8" borderId="0" xfId="0" applyFont="1" applyFill="1">
      <alignment vertical="center"/>
    </xf>
    <xf numFmtId="0" fontId="20" fillId="0" borderId="0" xfId="0" applyFont="1">
      <alignment vertical="center"/>
    </xf>
    <xf numFmtId="0" fontId="18" fillId="5" borderId="37" xfId="0" applyFont="1" applyFill="1" applyBorder="1" applyAlignment="1" applyProtection="1">
      <alignment horizontal="left" vertical="center"/>
      <protection hidden="1"/>
    </xf>
    <xf numFmtId="0" fontId="18" fillId="5" borderId="19" xfId="0" applyFont="1" applyFill="1" applyBorder="1" applyAlignment="1" applyProtection="1">
      <alignment horizontal="left" vertical="center"/>
      <protection hidden="1"/>
    </xf>
    <xf numFmtId="0" fontId="18" fillId="5" borderId="0" xfId="0" applyFont="1" applyFill="1" applyAlignment="1" applyProtection="1">
      <alignment horizontal="left" vertical="center"/>
      <protection hidden="1"/>
    </xf>
    <xf numFmtId="0" fontId="18" fillId="5" borderId="49" xfId="0" applyFont="1" applyFill="1" applyBorder="1" applyAlignment="1" applyProtection="1">
      <alignment horizontal="left" vertical="center"/>
      <protection hidden="1"/>
    </xf>
    <xf numFmtId="0" fontId="18" fillId="5" borderId="40" xfId="0" applyFont="1" applyFill="1" applyBorder="1" applyAlignment="1" applyProtection="1">
      <alignment horizontal="left" vertical="center"/>
      <protection hidden="1"/>
    </xf>
    <xf numFmtId="0" fontId="18" fillId="5" borderId="24" xfId="0" applyFont="1" applyFill="1" applyBorder="1" applyAlignment="1" applyProtection="1">
      <alignment horizontal="left" vertical="center"/>
      <protection hidden="1"/>
    </xf>
    <xf numFmtId="0" fontId="0" fillId="0" borderId="28" xfId="0" applyBorder="1">
      <alignment vertical="center"/>
    </xf>
    <xf numFmtId="0" fontId="0" fillId="9" borderId="28" xfId="0" applyFill="1" applyBorder="1">
      <alignment vertical="center"/>
    </xf>
    <xf numFmtId="0" fontId="0" fillId="6" borderId="28" xfId="0" applyFill="1" applyBorder="1">
      <alignment vertical="center"/>
    </xf>
    <xf numFmtId="0" fontId="20" fillId="0" borderId="0" xfId="0" applyFont="1" applyAlignment="1" applyProtection="1">
      <alignment horizontal="center" vertical="center"/>
      <protection hidden="1"/>
    </xf>
    <xf numFmtId="177" fontId="0" fillId="0" borderId="0" xfId="0" applyNumberFormat="1" applyAlignment="1" applyProtection="1">
      <alignment horizontal="center" vertical="center"/>
      <protection hidden="1"/>
    </xf>
    <xf numFmtId="0" fontId="20" fillId="0" borderId="0" xfId="0" applyFont="1" applyProtection="1">
      <alignment vertical="center"/>
      <protection hidden="1"/>
    </xf>
    <xf numFmtId="0" fontId="0" fillId="5" borderId="0" xfId="0" applyFill="1" applyAlignment="1">
      <alignment horizontal="center" vertical="center"/>
    </xf>
    <xf numFmtId="0" fontId="0" fillId="7" borderId="41" xfId="0"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54" xfId="0" applyBorder="1" applyAlignment="1" applyProtection="1">
      <alignment horizontal="center" vertical="center"/>
      <protection locked="0" hidden="1"/>
    </xf>
    <xf numFmtId="0" fontId="0" fillId="0" borderId="60" xfId="0" applyBorder="1" applyAlignment="1" applyProtection="1">
      <alignment horizontal="center" vertical="center"/>
      <protection locked="0" hidden="1"/>
    </xf>
    <xf numFmtId="0" fontId="0" fillId="0" borderId="61" xfId="0" applyBorder="1" applyAlignment="1" applyProtection="1">
      <alignment horizontal="center" vertical="center"/>
      <protection locked="0" hidden="1"/>
    </xf>
    <xf numFmtId="49" fontId="0" fillId="0" borderId="54"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0" fontId="0" fillId="0" borderId="47"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8"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6" borderId="41" xfId="0" applyFill="1"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7" fontId="0" fillId="0" borderId="28" xfId="0" applyNumberFormat="1" applyBorder="1" applyAlignment="1" applyProtection="1">
      <alignment horizontal="center" vertical="center"/>
      <protection hidden="1"/>
    </xf>
    <xf numFmtId="177" fontId="0" fillId="0" borderId="29"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177" fontId="0" fillId="0" borderId="34" xfId="0" applyNumberFormat="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176" fontId="0" fillId="0" borderId="20"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0" fillId="4" borderId="45" xfId="0" applyFill="1" applyBorder="1" applyAlignment="1" applyProtection="1">
      <alignment horizontal="center" vertical="center" wrapText="1"/>
      <protection hidden="1"/>
    </xf>
    <xf numFmtId="0" fontId="0" fillId="4" borderId="46"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7" borderId="27"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8"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6" borderId="28" xfId="0" applyFill="1" applyBorder="1" applyAlignment="1">
      <alignment horizontal="center" vertical="center"/>
    </xf>
    <xf numFmtId="0" fontId="0" fillId="9" borderId="28" xfId="0" applyFill="1" applyBorder="1" applyAlignment="1">
      <alignment horizontal="center" vertical="center"/>
    </xf>
    <xf numFmtId="0" fontId="21" fillId="2" borderId="0" xfId="0" applyFont="1" applyFill="1" applyAlignment="1">
      <alignment horizontal="center" vertical="center"/>
    </xf>
    <xf numFmtId="0" fontId="0" fillId="2" borderId="0" xfId="0" applyFill="1" applyAlignment="1">
      <alignment horizontal="center" vertical="center"/>
    </xf>
    <xf numFmtId="0" fontId="0" fillId="5" borderId="35" xfId="0" applyFill="1" applyBorder="1" applyAlignment="1" applyProtection="1">
      <alignment horizontal="center" vertical="center"/>
      <protection hidden="1"/>
    </xf>
    <xf numFmtId="49" fontId="0" fillId="0" borderId="35" xfId="0" applyNumberForma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9" fillId="0" borderId="36"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10"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1"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42" fontId="0" fillId="0" borderId="1"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16" fillId="2" borderId="0" xfId="0" applyFont="1" applyFill="1" applyAlignment="1">
      <alignment horizontal="center" vertical="center"/>
    </xf>
    <xf numFmtId="0" fontId="16" fillId="6" borderId="0" xfId="0" applyFont="1" applyFill="1" applyAlignment="1">
      <alignment horizontal="center" vertical="center"/>
    </xf>
    <xf numFmtId="0" fontId="17" fillId="0" borderId="0" xfId="0" applyFont="1" applyAlignment="1">
      <alignment horizontal="center" vertical="center"/>
    </xf>
    <xf numFmtId="0" fontId="16" fillId="7" borderId="0" xfId="0" applyFont="1" applyFill="1" applyAlignment="1">
      <alignment horizontal="center" vertical="center"/>
    </xf>
    <xf numFmtId="0" fontId="16" fillId="4" borderId="0" xfId="0" applyFont="1" applyFill="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ukak\OneDrive\&#12487;&#12473;&#12463;&#12488;&#12483;&#12503;\&#23398;&#36899;\&#32066;&#20102;\&#31532;91&#22238;&#20061;&#24030;IC&#12456;&#12531;&#12488;&#12522;&#12540;&#12501;&#12449;&#12452;&#12523;8&#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登録"/>
      <sheetName val="様式Ⅰ（男子）"/>
      <sheetName val="様式Ⅱ リレー(男子)"/>
      <sheetName val="様式Ⅲ　混成(男子)"/>
      <sheetName val="様式Ⅰ (女子)"/>
      <sheetName val="様式Ⅱ リレー(女子)"/>
      <sheetName val="様式Ⅲ　混成(女子)"/>
      <sheetName val="様式Ⅳ　明細書"/>
      <sheetName val="人数チェック表"/>
      <sheetName val="登録データ（男）"/>
      <sheetName val="登録データ（女）"/>
      <sheetName val="男子mat"/>
      <sheetName val="女子mat"/>
      <sheetName val="リレー・所属情報"/>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ow r="3">
          <cell r="M3" t="str">
            <v>100m</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21"/>
  <sheetViews>
    <sheetView showGridLines="0" showRowColHeaders="0" tabSelected="1" view="pageBreakPreview" zoomScaleSheetLayoutView="100" workbookViewId="0">
      <selection sqref="A1:H3"/>
    </sheetView>
  </sheetViews>
  <sheetFormatPr defaultColWidth="9" defaultRowHeight="18.75"/>
  <cols>
    <col min="1" max="1" width="9" style="1" customWidth="1"/>
    <col min="2" max="2" width="17.375" style="1" customWidth="1"/>
    <col min="3" max="4" width="14.5" style="1" customWidth="1"/>
    <col min="5" max="7" width="13" style="1" customWidth="1"/>
    <col min="8" max="8" width="9" style="1" customWidth="1"/>
    <col min="9" max="16384" width="9" style="1"/>
  </cols>
  <sheetData>
    <row r="1" spans="1:8">
      <c r="A1" s="99" t="s">
        <v>529</v>
      </c>
      <c r="B1" s="100"/>
      <c r="C1" s="100"/>
      <c r="D1" s="100"/>
      <c r="E1" s="100"/>
      <c r="F1" s="100"/>
      <c r="G1" s="100"/>
      <c r="H1" s="100"/>
    </row>
    <row r="2" spans="1:8">
      <c r="A2" s="100"/>
      <c r="B2" s="100"/>
      <c r="C2" s="100"/>
      <c r="D2" s="100"/>
      <c r="E2" s="100"/>
      <c r="F2" s="100"/>
      <c r="G2" s="100"/>
      <c r="H2" s="100"/>
    </row>
    <row r="3" spans="1:8">
      <c r="A3" s="100"/>
      <c r="B3" s="100"/>
      <c r="C3" s="100"/>
      <c r="D3" s="100"/>
      <c r="E3" s="100"/>
      <c r="F3" s="100"/>
      <c r="G3" s="100"/>
      <c r="H3" s="100"/>
    </row>
    <row r="5" spans="1:8" ht="19.5" thickBot="1"/>
    <row r="6" spans="1:8" ht="22.5" customHeight="1" thickBot="1">
      <c r="B6" s="2" t="s">
        <v>275</v>
      </c>
      <c r="C6" s="101"/>
      <c r="D6" s="102"/>
      <c r="E6" s="102"/>
      <c r="F6" s="102"/>
      <c r="G6" s="103"/>
    </row>
    <row r="7" spans="1:8" ht="28.5" customHeight="1" thickBot="1">
      <c r="B7" s="2" t="s">
        <v>276</v>
      </c>
      <c r="C7" s="104"/>
      <c r="D7" s="104"/>
      <c r="E7" s="104"/>
      <c r="F7" s="104"/>
      <c r="G7" s="104"/>
    </row>
    <row r="8" spans="1:8" ht="28.5" customHeight="1" thickBot="1">
      <c r="B8" s="5"/>
      <c r="C8" s="5"/>
      <c r="D8" s="5"/>
      <c r="E8" s="5"/>
      <c r="F8" s="5"/>
      <c r="G8" s="5"/>
    </row>
    <row r="9" spans="1:8" ht="22.5" customHeight="1">
      <c r="B9" s="29" t="s">
        <v>1</v>
      </c>
      <c r="C9" s="105"/>
      <c r="D9" s="106"/>
      <c r="E9" s="106"/>
      <c r="F9" s="107"/>
      <c r="G9" s="108" t="s">
        <v>2</v>
      </c>
    </row>
    <row r="10" spans="1:8" ht="28.5" customHeight="1" thickBot="1">
      <c r="B10" s="3" t="s">
        <v>3</v>
      </c>
      <c r="C10" s="110"/>
      <c r="D10" s="111"/>
      <c r="E10" s="111"/>
      <c r="F10" s="112"/>
      <c r="G10" s="109"/>
    </row>
    <row r="11" spans="1:8" ht="22.5" customHeight="1" thickTop="1">
      <c r="B11" s="4" t="s">
        <v>4</v>
      </c>
      <c r="C11" s="113"/>
      <c r="D11" s="114"/>
      <c r="E11" s="114"/>
      <c r="F11" s="115"/>
      <c r="G11" s="116" t="s">
        <v>2</v>
      </c>
    </row>
    <row r="12" spans="1:8" ht="28.5" customHeight="1" thickBot="1">
      <c r="B12" s="27" t="s">
        <v>5</v>
      </c>
      <c r="C12" s="118"/>
      <c r="D12" s="119"/>
      <c r="E12" s="119"/>
      <c r="F12" s="120"/>
      <c r="G12" s="117"/>
    </row>
    <row r="13" spans="1:8" ht="19.5" thickBot="1"/>
    <row r="14" spans="1:8" ht="22.5" customHeight="1">
      <c r="B14" s="29" t="s">
        <v>6</v>
      </c>
      <c r="C14" s="121"/>
      <c r="D14" s="121"/>
      <c r="E14" s="121"/>
      <c r="F14" s="121"/>
      <c r="G14" s="122" t="s">
        <v>2</v>
      </c>
    </row>
    <row r="15" spans="1:8" ht="27" customHeight="1">
      <c r="B15" s="26" t="s">
        <v>7</v>
      </c>
      <c r="C15" s="124"/>
      <c r="D15" s="124"/>
      <c r="E15" s="124"/>
      <c r="F15" s="124"/>
      <c r="G15" s="123"/>
    </row>
    <row r="16" spans="1:8" ht="22.5" customHeight="1">
      <c r="B16" s="26" t="s">
        <v>8</v>
      </c>
      <c r="C16" s="125"/>
      <c r="D16" s="125"/>
      <c r="E16" s="125"/>
      <c r="F16" s="125"/>
      <c r="G16" s="126"/>
    </row>
    <row r="17" spans="2:7" ht="22.5" customHeight="1">
      <c r="B17" s="26" t="s">
        <v>9</v>
      </c>
      <c r="C17" s="127"/>
      <c r="D17" s="128"/>
      <c r="E17" s="128"/>
      <c r="F17" s="128"/>
      <c r="G17" s="129"/>
    </row>
    <row r="18" spans="2:7" ht="22.5" customHeight="1">
      <c r="B18" s="26" t="s">
        <v>10</v>
      </c>
      <c r="C18" s="125"/>
      <c r="D18" s="125"/>
      <c r="E18" s="125"/>
      <c r="F18" s="125"/>
      <c r="G18" s="126"/>
    </row>
    <row r="19" spans="2:7" ht="18" customHeight="1">
      <c r="B19" s="130" t="s">
        <v>11</v>
      </c>
      <c r="C19" s="124"/>
      <c r="D19" s="124"/>
      <c r="E19" s="124"/>
      <c r="F19" s="124"/>
      <c r="G19" s="132"/>
    </row>
    <row r="20" spans="2:7" ht="18" customHeight="1">
      <c r="B20" s="130"/>
      <c r="C20" s="124"/>
      <c r="D20" s="124"/>
      <c r="E20" s="124"/>
      <c r="F20" s="124"/>
      <c r="G20" s="132"/>
    </row>
    <row r="21" spans="2:7" ht="18" customHeight="1" thickBot="1">
      <c r="B21" s="131"/>
      <c r="C21" s="133"/>
      <c r="D21" s="133"/>
      <c r="E21" s="133"/>
      <c r="F21" s="133"/>
      <c r="G21" s="134"/>
    </row>
  </sheetData>
  <mergeCells count="17">
    <mergeCell ref="C16:G16"/>
    <mergeCell ref="C17:G17"/>
    <mergeCell ref="C18:G18"/>
    <mergeCell ref="B19:B21"/>
    <mergeCell ref="C19:G21"/>
    <mergeCell ref="C11:F11"/>
    <mergeCell ref="G11:G12"/>
    <mergeCell ref="C12:F12"/>
    <mergeCell ref="C14:F14"/>
    <mergeCell ref="G14:G15"/>
    <mergeCell ref="C15:F15"/>
    <mergeCell ref="A1:H3"/>
    <mergeCell ref="C6:G6"/>
    <mergeCell ref="C7:G7"/>
    <mergeCell ref="C9:F9"/>
    <mergeCell ref="G9:G10"/>
    <mergeCell ref="C10:F10"/>
  </mergeCells>
  <phoneticPr fontId="2"/>
  <dataValidations count="3">
    <dataValidation imeMode="halfAlpha" allowBlank="1" showInputMessage="1" showErrorMessage="1" sqref="C16:G18" xr:uid="{00000000-0002-0000-0000-000000000000}"/>
    <dataValidation imeMode="hiragana" allowBlank="1" showInputMessage="1" showErrorMessage="1" sqref="C10:F10 C12:F12 C15:F15 C19:G21" xr:uid="{00000000-0002-0000-0000-000001000000}"/>
    <dataValidation imeMode="halfKatakana" allowBlank="1" showInputMessage="1" showErrorMessage="1" sqref="C14:F14 C11:F11 C9:F9" xr:uid="{00000000-0002-0000-0000-000002000000}"/>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U620"/>
  <sheetViews>
    <sheetView view="pageBreakPreview" topLeftCell="O1" zoomScale="85" zoomScaleSheetLayoutView="85" workbookViewId="0">
      <selection activeCell="P5" sqref="P5:Q6"/>
    </sheetView>
  </sheetViews>
  <sheetFormatPr defaultColWidth="9" defaultRowHeight="18.75"/>
  <cols>
    <col min="1" max="1" width="3" style="1" customWidth="1"/>
    <col min="2" max="5" width="9" style="1"/>
    <col min="6" max="6" width="5" style="1" customWidth="1"/>
    <col min="7" max="7" width="9" style="1"/>
    <col min="8" max="8" width="3" style="1" customWidth="1"/>
    <col min="9" max="9" width="10.875" style="1" customWidth="1"/>
    <col min="10" max="14" width="3.5" style="1" customWidth="1"/>
    <col min="15" max="15" width="5" style="1" customWidth="1"/>
    <col min="16" max="16" width="12.875" style="1" customWidth="1"/>
    <col min="17" max="21" width="3.5" style="1" customWidth="1"/>
    <col min="22" max="35" width="16.75" style="1" hidden="1" customWidth="1"/>
    <col min="36" max="38" width="16.75" style="1" customWidth="1"/>
    <col min="39" max="16384" width="9" style="1"/>
  </cols>
  <sheetData>
    <row r="1" spans="2:35">
      <c r="B1" s="160" t="s">
        <v>530</v>
      </c>
      <c r="C1" s="161"/>
      <c r="D1" s="161"/>
      <c r="E1" s="161"/>
      <c r="F1" s="161"/>
      <c r="G1" s="161"/>
      <c r="H1" s="161"/>
      <c r="I1" s="161"/>
      <c r="J1" s="161"/>
      <c r="K1" s="161"/>
      <c r="L1" s="161"/>
      <c r="M1" s="161"/>
      <c r="N1" s="161"/>
      <c r="O1" s="161"/>
      <c r="P1" s="161"/>
      <c r="Q1" s="161"/>
      <c r="R1" s="161"/>
      <c r="S1" s="161"/>
      <c r="T1" s="161"/>
      <c r="U1" s="161"/>
    </row>
    <row r="2" spans="2:35">
      <c r="B2" s="161"/>
      <c r="C2" s="161"/>
      <c r="D2" s="161"/>
      <c r="E2" s="161"/>
      <c r="F2" s="161"/>
      <c r="G2" s="161"/>
      <c r="H2" s="161"/>
      <c r="I2" s="161"/>
      <c r="J2" s="161"/>
      <c r="K2" s="161"/>
      <c r="L2" s="161"/>
      <c r="M2" s="161"/>
      <c r="N2" s="161"/>
      <c r="O2" s="161"/>
      <c r="P2" s="161"/>
      <c r="Q2" s="161"/>
      <c r="R2" s="161"/>
      <c r="S2" s="161"/>
      <c r="T2" s="161"/>
      <c r="U2" s="161"/>
    </row>
    <row r="4" spans="2:35" ht="19.5" thickBot="1">
      <c r="B4" s="5" t="s">
        <v>276</v>
      </c>
      <c r="C4" s="188"/>
      <c r="D4" s="188"/>
      <c r="E4" s="188"/>
      <c r="I4" s="5" t="s">
        <v>146</v>
      </c>
      <c r="J4" s="188" t="str">
        <f>IF(基本登録情報!$C15="","",基本登録情報!$C15)</f>
        <v/>
      </c>
      <c r="K4" s="188"/>
      <c r="L4" s="188"/>
      <c r="M4" s="188"/>
      <c r="N4" s="188"/>
      <c r="O4" s="40" t="s">
        <v>340</v>
      </c>
      <c r="Y4" s="37"/>
    </row>
    <row r="5" spans="2:35">
      <c r="B5" s="5"/>
      <c r="C5" s="5"/>
      <c r="D5" s="5"/>
      <c r="E5" s="5"/>
      <c r="I5" s="5"/>
      <c r="J5" s="5"/>
      <c r="K5" s="5"/>
      <c r="L5" s="5"/>
      <c r="M5" s="5"/>
      <c r="N5" s="5"/>
      <c r="P5" s="181" t="s">
        <v>188</v>
      </c>
      <c r="Q5" s="174"/>
      <c r="R5" s="174" t="s">
        <v>189</v>
      </c>
      <c r="S5" s="174"/>
      <c r="T5" s="174"/>
      <c r="U5" s="122"/>
    </row>
    <row r="6" spans="2:35">
      <c r="B6" s="5" t="s">
        <v>3</v>
      </c>
      <c r="C6" s="188" t="str">
        <f>IF(基本登録情報!$C10="","",基本登録情報!$C10)</f>
        <v/>
      </c>
      <c r="D6" s="188"/>
      <c r="E6" s="188"/>
      <c r="F6" s="1" t="s">
        <v>2</v>
      </c>
      <c r="I6" s="5" t="s">
        <v>8</v>
      </c>
      <c r="J6" s="188" t="str">
        <f>IF(基本登録情報!$C16="","",基本登録情報!$C16)</f>
        <v/>
      </c>
      <c r="K6" s="188"/>
      <c r="L6" s="188"/>
      <c r="M6" s="188"/>
      <c r="N6" s="188"/>
      <c r="O6" s="5"/>
      <c r="P6" s="130"/>
      <c r="Q6" s="175"/>
      <c r="R6" s="175"/>
      <c r="S6" s="175"/>
      <c r="T6" s="175"/>
      <c r="U6" s="123"/>
    </row>
    <row r="7" spans="2:35">
      <c r="B7" s="5"/>
      <c r="C7" s="5"/>
      <c r="D7" s="5"/>
      <c r="E7" s="5"/>
      <c r="I7" s="5"/>
      <c r="J7" s="5"/>
      <c r="K7" s="5"/>
      <c r="L7" s="5"/>
      <c r="M7" s="5"/>
      <c r="N7" s="5"/>
      <c r="P7" s="182">
        <f>COUNTA($P$21:$P$620)</f>
        <v>0</v>
      </c>
      <c r="Q7" s="183"/>
      <c r="R7" s="176">
        <f>P7*1000</f>
        <v>0</v>
      </c>
      <c r="S7" s="176"/>
      <c r="T7" s="176"/>
      <c r="U7" s="177"/>
    </row>
    <row r="8" spans="2:35" ht="19.5" thickBot="1">
      <c r="B8" s="5" t="s">
        <v>5</v>
      </c>
      <c r="C8" s="188" t="str">
        <f>IF(基本登録情報!$C12="","",基本登録情報!$C12)</f>
        <v/>
      </c>
      <c r="D8" s="188"/>
      <c r="E8" s="188"/>
      <c r="F8" s="1" t="s">
        <v>2</v>
      </c>
      <c r="I8" s="5" t="s">
        <v>9</v>
      </c>
      <c r="J8" s="188" t="str">
        <f>IF(基本登録情報!$C17="","",基本登録情報!$C17)</f>
        <v/>
      </c>
      <c r="K8" s="188"/>
      <c r="L8" s="188"/>
      <c r="M8" s="188"/>
      <c r="N8" s="188"/>
      <c r="O8" s="5"/>
      <c r="P8" s="184"/>
      <c r="Q8" s="185"/>
      <c r="R8" s="178"/>
      <c r="S8" s="178"/>
      <c r="T8" s="178"/>
      <c r="U8" s="179"/>
    </row>
    <row r="9" spans="2:35" ht="19.5" thickBot="1"/>
    <row r="10" spans="2:35">
      <c r="B10" s="186" t="s">
        <v>194</v>
      </c>
      <c r="C10" s="162" t="str">
        <f>IFERROR(HLOOKUP(1,AB10:AI11,2,FALSE),"")</f>
        <v/>
      </c>
      <c r="D10" s="162"/>
      <c r="E10" s="162"/>
      <c r="F10" s="162"/>
      <c r="G10" s="162"/>
      <c r="H10" s="162"/>
      <c r="I10" s="162"/>
      <c r="J10" s="162"/>
      <c r="K10" s="162"/>
      <c r="L10" s="162"/>
      <c r="M10" s="162"/>
      <c r="N10" s="162"/>
      <c r="O10" s="162"/>
      <c r="P10" s="162"/>
      <c r="Q10" s="162"/>
      <c r="R10" s="162"/>
      <c r="S10" s="162"/>
      <c r="T10" s="162"/>
      <c r="U10" s="162"/>
      <c r="AA10" s="15" t="s">
        <v>195</v>
      </c>
      <c r="AB10" s="16"/>
      <c r="AC10" s="16"/>
      <c r="AD10" s="16"/>
      <c r="AE10" s="16"/>
      <c r="AF10" s="16"/>
      <c r="AG10" s="16">
        <f>IF(SUM(AG21:AG620)=0,0,1)</f>
        <v>0</v>
      </c>
      <c r="AH10" s="41">
        <f>IF(SUM(AH21:AH620)=0,0,1)</f>
        <v>0</v>
      </c>
      <c r="AI10" s="41">
        <f>IF(SUM(AI21:AI620)=0,0,1)</f>
        <v>0</v>
      </c>
    </row>
    <row r="11" spans="2:35" ht="19.5" thickBot="1">
      <c r="B11" s="187"/>
      <c r="C11" s="163"/>
      <c r="D11" s="163"/>
      <c r="E11" s="163"/>
      <c r="F11" s="163"/>
      <c r="G11" s="163"/>
      <c r="H11" s="163"/>
      <c r="I11" s="163"/>
      <c r="J11" s="163"/>
      <c r="K11" s="163"/>
      <c r="L11" s="163"/>
      <c r="M11" s="163"/>
      <c r="N11" s="163"/>
      <c r="O11" s="163"/>
      <c r="P11" s="163"/>
      <c r="Q11" s="163"/>
      <c r="R11" s="163"/>
      <c r="S11" s="163"/>
      <c r="T11" s="163"/>
      <c r="U11" s="163"/>
      <c r="AA11" s="17"/>
      <c r="AB11" s="44"/>
      <c r="AC11" s="44"/>
      <c r="AD11" s="44"/>
      <c r="AE11" s="44"/>
      <c r="AF11" s="44"/>
      <c r="AG11" s="44" t="s">
        <v>202</v>
      </c>
      <c r="AH11" s="42" t="s">
        <v>204</v>
      </c>
      <c r="AI11" s="42" t="s">
        <v>242</v>
      </c>
    </row>
    <row r="12" spans="2:35">
      <c r="AA12" s="17"/>
      <c r="AB12" s="44"/>
      <c r="AC12" s="44"/>
      <c r="AD12" s="44"/>
      <c r="AE12" s="44"/>
      <c r="AF12" s="44"/>
      <c r="AG12" s="44"/>
      <c r="AH12" s="42"/>
      <c r="AI12" s="42"/>
    </row>
    <row r="13" spans="2:35" ht="19.5" thickBot="1">
      <c r="Q13" s="5"/>
      <c r="R13" s="5"/>
      <c r="AA13" s="17"/>
      <c r="AB13" s="44"/>
      <c r="AC13" s="44"/>
      <c r="AD13" s="44"/>
      <c r="AE13" s="44"/>
      <c r="AF13" s="44"/>
      <c r="AG13" s="44"/>
      <c r="AH13" s="42"/>
      <c r="AI13" s="42"/>
    </row>
    <row r="14" spans="2:35">
      <c r="B14" s="13" t="s">
        <v>158</v>
      </c>
      <c r="C14" s="68" t="s">
        <v>159</v>
      </c>
      <c r="D14" s="173" t="s">
        <v>160</v>
      </c>
      <c r="E14" s="173"/>
      <c r="F14" s="173"/>
      <c r="G14" s="173" t="s">
        <v>487</v>
      </c>
      <c r="H14" s="173"/>
      <c r="I14" s="173"/>
      <c r="J14" s="173" t="s">
        <v>161</v>
      </c>
      <c r="K14" s="173"/>
      <c r="L14" s="173" t="s">
        <v>162</v>
      </c>
      <c r="M14" s="173"/>
      <c r="N14" s="173"/>
      <c r="O14" s="173" t="s">
        <v>186</v>
      </c>
      <c r="P14" s="173"/>
      <c r="Q14" s="173" t="s">
        <v>187</v>
      </c>
      <c r="R14" s="173"/>
      <c r="S14" s="173"/>
      <c r="T14" s="173"/>
      <c r="U14" s="180"/>
      <c r="AA14" s="17"/>
      <c r="AB14" s="44"/>
      <c r="AC14" s="44"/>
      <c r="AD14" s="44"/>
      <c r="AE14" s="44"/>
      <c r="AF14" s="44"/>
      <c r="AG14" s="44"/>
      <c r="AH14" s="42"/>
      <c r="AI14" s="42"/>
    </row>
    <row r="15" spans="2:35">
      <c r="B15" s="171"/>
      <c r="C15" s="168">
        <v>0</v>
      </c>
      <c r="D15" s="168" t="s">
        <v>190</v>
      </c>
      <c r="E15" s="168"/>
      <c r="F15" s="168"/>
      <c r="G15" s="168" t="s">
        <v>488</v>
      </c>
      <c r="H15" s="168"/>
      <c r="I15" s="168"/>
      <c r="J15" s="168">
        <v>4</v>
      </c>
      <c r="K15" s="168"/>
      <c r="L15" s="168" t="s">
        <v>191</v>
      </c>
      <c r="M15" s="168"/>
      <c r="N15" s="168"/>
      <c r="O15" s="71" t="s">
        <v>170</v>
      </c>
      <c r="P15" s="71" t="s">
        <v>166</v>
      </c>
      <c r="Q15" s="6"/>
      <c r="R15" s="71" t="s">
        <v>163</v>
      </c>
      <c r="S15" s="6" t="s">
        <v>174</v>
      </c>
      <c r="T15" s="71" t="s">
        <v>164</v>
      </c>
      <c r="U15" s="7" t="s">
        <v>175</v>
      </c>
      <c r="AA15" s="17"/>
      <c r="AB15" s="44"/>
      <c r="AC15" s="44"/>
      <c r="AD15" s="44"/>
      <c r="AE15" s="44"/>
      <c r="AF15" s="44"/>
      <c r="AG15" s="44"/>
      <c r="AH15" s="42"/>
      <c r="AI15" s="42"/>
    </row>
    <row r="16" spans="2:35">
      <c r="B16" s="171"/>
      <c r="C16" s="168"/>
      <c r="D16" s="168"/>
      <c r="E16" s="168"/>
      <c r="F16" s="168"/>
      <c r="G16" s="168"/>
      <c r="H16" s="168"/>
      <c r="I16" s="168"/>
      <c r="J16" s="168"/>
      <c r="K16" s="168"/>
      <c r="L16" s="168"/>
      <c r="M16" s="168"/>
      <c r="N16" s="168"/>
      <c r="O16" s="71" t="s">
        <v>171</v>
      </c>
      <c r="P16" s="71" t="s">
        <v>167</v>
      </c>
      <c r="Q16" s="6"/>
      <c r="R16" s="71"/>
      <c r="S16" s="6" t="s">
        <v>176</v>
      </c>
      <c r="T16" s="71" t="s">
        <v>165</v>
      </c>
      <c r="U16" s="7" t="s">
        <v>177</v>
      </c>
      <c r="AA16" s="17"/>
      <c r="AB16" s="44"/>
      <c r="AC16" s="44"/>
      <c r="AD16" s="44"/>
      <c r="AE16" s="44"/>
      <c r="AF16" s="44"/>
      <c r="AG16" s="44"/>
      <c r="AH16" s="42"/>
      <c r="AI16" s="42"/>
    </row>
    <row r="17" spans="2:47" ht="19.5" thickBot="1">
      <c r="B17" s="172"/>
      <c r="C17" s="69" t="s">
        <v>169</v>
      </c>
      <c r="D17" s="167"/>
      <c r="E17" s="167"/>
      <c r="F17" s="167"/>
      <c r="G17" s="167" t="s">
        <v>489</v>
      </c>
      <c r="H17" s="167"/>
      <c r="I17" s="167"/>
      <c r="J17" s="167"/>
      <c r="K17" s="167"/>
      <c r="L17" s="167"/>
      <c r="M17" s="167"/>
      <c r="N17" s="167"/>
      <c r="O17" s="69" t="s">
        <v>172</v>
      </c>
      <c r="P17" s="69" t="s">
        <v>168</v>
      </c>
      <c r="Q17" s="8"/>
      <c r="R17" s="69"/>
      <c r="S17" s="8" t="s">
        <v>178</v>
      </c>
      <c r="T17" s="69" t="s">
        <v>165</v>
      </c>
      <c r="U17" s="9" t="s">
        <v>179</v>
      </c>
      <c r="AA17" s="17"/>
      <c r="AB17" s="44"/>
      <c r="AC17" s="44"/>
      <c r="AD17" s="44"/>
      <c r="AE17" s="44"/>
      <c r="AF17" s="44"/>
      <c r="AG17" s="44"/>
      <c r="AH17" s="42"/>
      <c r="AI17" s="42"/>
    </row>
    <row r="18" spans="2:47" ht="19.5" thickTop="1">
      <c r="B18" s="170"/>
      <c r="C18" s="169" t="s">
        <v>193</v>
      </c>
      <c r="D18" s="169"/>
      <c r="E18" s="169"/>
      <c r="F18" s="169"/>
      <c r="G18" s="168"/>
      <c r="H18" s="168"/>
      <c r="I18" s="168"/>
      <c r="J18" s="169"/>
      <c r="K18" s="169"/>
      <c r="L18" s="169"/>
      <c r="M18" s="169"/>
      <c r="N18" s="169"/>
      <c r="O18" s="72" t="s">
        <v>170</v>
      </c>
      <c r="P18" s="72" t="s">
        <v>173</v>
      </c>
      <c r="Q18" s="10" t="s">
        <v>180</v>
      </c>
      <c r="R18" s="72" t="s">
        <v>163</v>
      </c>
      <c r="S18" s="10" t="s">
        <v>181</v>
      </c>
      <c r="T18" s="72" t="s">
        <v>164</v>
      </c>
      <c r="U18" s="11" t="s">
        <v>182</v>
      </c>
      <c r="AA18" s="17"/>
      <c r="AB18" s="44"/>
      <c r="AC18" s="44"/>
      <c r="AD18" s="44"/>
      <c r="AE18" s="44"/>
      <c r="AF18" s="44"/>
      <c r="AG18" s="44"/>
      <c r="AH18" s="42"/>
      <c r="AI18" s="42"/>
    </row>
    <row r="19" spans="2:47" ht="19.5" thickBot="1">
      <c r="B19" s="171"/>
      <c r="C19" s="168"/>
      <c r="D19" s="168"/>
      <c r="E19" s="168"/>
      <c r="F19" s="168"/>
      <c r="G19" s="168"/>
      <c r="H19" s="168"/>
      <c r="I19" s="168"/>
      <c r="J19" s="168"/>
      <c r="K19" s="168"/>
      <c r="L19" s="168"/>
      <c r="M19" s="168"/>
      <c r="N19" s="168"/>
      <c r="O19" s="71" t="s">
        <v>171</v>
      </c>
      <c r="P19" s="71" t="s">
        <v>183</v>
      </c>
      <c r="Q19" s="6"/>
      <c r="R19" s="71"/>
      <c r="S19" s="6" t="s">
        <v>184</v>
      </c>
      <c r="T19" s="71" t="s">
        <v>165</v>
      </c>
      <c r="U19" s="7" t="s">
        <v>185</v>
      </c>
      <c r="AA19" s="17"/>
      <c r="AB19" s="44"/>
      <c r="AC19" s="44"/>
      <c r="AD19" s="44"/>
      <c r="AE19" s="44"/>
      <c r="AF19" s="44"/>
      <c r="AG19" s="44"/>
      <c r="AH19" s="42"/>
      <c r="AI19" s="42"/>
    </row>
    <row r="20" spans="2:47" ht="19.5" thickBot="1">
      <c r="B20" s="172"/>
      <c r="C20" s="69" t="s">
        <v>169</v>
      </c>
      <c r="D20" s="167" t="s">
        <v>192</v>
      </c>
      <c r="E20" s="167"/>
      <c r="F20" s="167"/>
      <c r="G20" s="167" t="s">
        <v>490</v>
      </c>
      <c r="H20" s="167"/>
      <c r="I20" s="167"/>
      <c r="J20" s="167">
        <v>3</v>
      </c>
      <c r="K20" s="167"/>
      <c r="L20" s="167" t="s">
        <v>191</v>
      </c>
      <c r="M20" s="167"/>
      <c r="N20" s="167"/>
      <c r="O20" s="69" t="s">
        <v>172</v>
      </c>
      <c r="P20" s="69"/>
      <c r="Q20" s="8"/>
      <c r="R20" s="69"/>
      <c r="S20" s="8"/>
      <c r="T20" s="69"/>
      <c r="U20" s="9"/>
      <c r="AA20" s="45" t="s">
        <v>196</v>
      </c>
      <c r="AB20" s="46" t="s">
        <v>197</v>
      </c>
      <c r="AC20" s="46" t="s">
        <v>198</v>
      </c>
      <c r="AD20" s="46" t="s">
        <v>199</v>
      </c>
      <c r="AE20" s="46" t="s">
        <v>200</v>
      </c>
      <c r="AF20" s="46" t="s">
        <v>240</v>
      </c>
      <c r="AG20" s="47" t="s">
        <v>201</v>
      </c>
      <c r="AH20" s="45" t="s">
        <v>203</v>
      </c>
      <c r="AI20" s="45" t="s">
        <v>162</v>
      </c>
    </row>
    <row r="21" spans="2:47" ht="19.5" thickTop="1">
      <c r="B21" s="149">
        <v>1</v>
      </c>
      <c r="C21" s="164"/>
      <c r="D21" s="151"/>
      <c r="E21" s="152"/>
      <c r="F21" s="153"/>
      <c r="G21" s="151"/>
      <c r="H21" s="152"/>
      <c r="I21" s="153"/>
      <c r="J21" s="151"/>
      <c r="K21" s="153"/>
      <c r="L21" s="151"/>
      <c r="M21" s="152"/>
      <c r="N21" s="153"/>
      <c r="O21" s="135" t="s">
        <v>170</v>
      </c>
      <c r="P21" s="138"/>
      <c r="Q21" s="141"/>
      <c r="R21" s="135" t="str">
        <f>IF($P21="","",IF(OR(RIGHT($P21,1)="m",RIGHT($P21,1)="H"),"分",""))</f>
        <v/>
      </c>
      <c r="S21" s="141"/>
      <c r="T21" s="135" t="str">
        <f>IF($P21="","",IF(OR(RIGHT($P21,1)="m",RIGHT($P21,1)="H"),"秒","m"))</f>
        <v/>
      </c>
      <c r="U21" s="144"/>
      <c r="AA21" s="42"/>
      <c r="AB21" s="44" t="str">
        <f>IF($P21="","0",VLOOKUP($P21,登録データ!$Q$4:$R$23,2,FALSE))</f>
        <v>0</v>
      </c>
      <c r="AC21" s="44" t="str">
        <f t="shared" ref="AC21:AC23" si="0">IF($U21="","00",IF(LEN($U21)=1,$U21*10,$U21))</f>
        <v>00</v>
      </c>
      <c r="AD21" s="44" t="str">
        <f t="shared" ref="AD21:AD23" si="1">IF($P21="","",IF(OR(RIGHT($P21,1)="m",RIGHT($P21,1)="H"),1,2))</f>
        <v/>
      </c>
      <c r="AE21" s="44" t="str">
        <f t="shared" ref="AE21:AE84" si="2">IF($AD21=2,IF($S21="","0000",CONCATENATE(RIGHT($S21+100,2),$AC21)),IF($S21="","000000",CONCATENATE(RIGHT($Q21+100,2),RIGHT($S21+100,2),$AC21)))</f>
        <v>000000</v>
      </c>
      <c r="AF21" s="44" t="str">
        <f t="shared" ref="AF21:AF84" si="3">IF($P21="","",CONCATENATE($AB21," ",IF($AD21=1,RIGHT($AE21+10000000,7),RIGHT($AE21+100000,5))))</f>
        <v/>
      </c>
      <c r="AG21" s="44" t="str">
        <f>IF($S21="","",IF(OR(VALUE($S21)&lt;60,$T21="m"),0,1))</f>
        <v/>
      </c>
      <c r="AH21" s="147" t="str">
        <f>IF($C21="","",IF($C21="@",0,IF(COUNTIF($C$21:$C$620,$C21)=1,0,1)))</f>
        <v/>
      </c>
      <c r="AI21" s="147" t="str">
        <f>IF($L21="","",IF(OR($L21="北海道",$L21="東京都",$L21="大阪府",$L21="京都府",RIGHT($L21,1)="県"),0,1))</f>
        <v/>
      </c>
    </row>
    <row r="22" spans="2:47">
      <c r="B22" s="130"/>
      <c r="C22" s="165"/>
      <c r="D22" s="154"/>
      <c r="E22" s="155"/>
      <c r="F22" s="156"/>
      <c r="G22" s="154"/>
      <c r="H22" s="155"/>
      <c r="I22" s="156"/>
      <c r="J22" s="154"/>
      <c r="K22" s="156"/>
      <c r="L22" s="154"/>
      <c r="M22" s="155"/>
      <c r="N22" s="156"/>
      <c r="O22" s="136"/>
      <c r="P22" s="139"/>
      <c r="Q22" s="142"/>
      <c r="R22" s="136"/>
      <c r="S22" s="142"/>
      <c r="T22" s="136"/>
      <c r="U22" s="145"/>
      <c r="AA22" s="42"/>
      <c r="AB22" s="44" t="str">
        <f>IF($P22="","0",VLOOKUP($P22,登録データ!$Q$4:$R$23,2,FALSE))</f>
        <v>0</v>
      </c>
      <c r="AC22" s="44" t="str">
        <f t="shared" si="0"/>
        <v>00</v>
      </c>
      <c r="AD22" s="44" t="str">
        <f t="shared" si="1"/>
        <v/>
      </c>
      <c r="AE22" s="44" t="str">
        <f t="shared" si="2"/>
        <v>000000</v>
      </c>
      <c r="AF22" s="44" t="str">
        <f t="shared" si="3"/>
        <v/>
      </c>
      <c r="AG22" s="44" t="str">
        <f t="shared" ref="AG22:AG85" si="4">IF($S22="","",IF(OR(VALUE($S22)&lt;60,$T22="m"),0,1))</f>
        <v/>
      </c>
      <c r="AH22" s="147"/>
      <c r="AI22" s="147"/>
    </row>
    <row r="23" spans="2:47" ht="19.5" thickBot="1">
      <c r="B23" s="150"/>
      <c r="C23" s="166"/>
      <c r="D23" s="157"/>
      <c r="E23" s="158"/>
      <c r="F23" s="159"/>
      <c r="G23" s="157"/>
      <c r="H23" s="158"/>
      <c r="I23" s="159"/>
      <c r="J23" s="157"/>
      <c r="K23" s="159"/>
      <c r="L23" s="157"/>
      <c r="M23" s="158"/>
      <c r="N23" s="159"/>
      <c r="O23" s="137"/>
      <c r="P23" s="140"/>
      <c r="Q23" s="143"/>
      <c r="R23" s="137"/>
      <c r="S23" s="143"/>
      <c r="T23" s="137"/>
      <c r="U23" s="146"/>
      <c r="AA23" s="42"/>
      <c r="AB23" s="44" t="str">
        <f>IF($P23="","0",VLOOKUP($P23,登録データ!$Q$4:$R$23,2,FALSE))</f>
        <v>0</v>
      </c>
      <c r="AC23" s="44" t="str">
        <f t="shared" si="0"/>
        <v>00</v>
      </c>
      <c r="AD23" s="44" t="str">
        <f t="shared" si="1"/>
        <v/>
      </c>
      <c r="AE23" s="44" t="str">
        <f t="shared" si="2"/>
        <v>000000</v>
      </c>
      <c r="AF23" s="44" t="str">
        <f t="shared" si="3"/>
        <v/>
      </c>
      <c r="AG23" s="44" t="str">
        <f t="shared" si="4"/>
        <v/>
      </c>
      <c r="AH23" s="147"/>
      <c r="AI23" s="147"/>
    </row>
    <row r="24" spans="2:47" ht="19.5" thickTop="1">
      <c r="B24" s="149">
        <v>2</v>
      </c>
      <c r="C24" s="164"/>
      <c r="D24" s="151"/>
      <c r="E24" s="152"/>
      <c r="F24" s="153"/>
      <c r="G24" s="151"/>
      <c r="H24" s="152"/>
      <c r="I24" s="153"/>
      <c r="J24" s="151"/>
      <c r="K24" s="153"/>
      <c r="L24" s="151"/>
      <c r="M24" s="152"/>
      <c r="N24" s="153"/>
      <c r="O24" s="135" t="s">
        <v>170</v>
      </c>
      <c r="P24" s="138"/>
      <c r="Q24" s="141"/>
      <c r="R24" s="135" t="str">
        <f t="shared" ref="R24" si="5">IF($P24="","",IF(OR(RIGHT($P24,1)="m",RIGHT($P24,1)="H"),"分",""))</f>
        <v/>
      </c>
      <c r="S24" s="141"/>
      <c r="T24" s="135" t="str">
        <f t="shared" ref="T24" si="6">IF($P24="","",IF(OR(RIGHT($P24,1)="m",RIGHT($P24,1)="H"),"秒","m"))</f>
        <v/>
      </c>
      <c r="U24" s="144"/>
      <c r="AA24" s="42"/>
      <c r="AB24" s="44" t="str">
        <f>IF($P24="","0",VLOOKUP($P24,登録データ!$Q$4:$R$23,2,FALSE))</f>
        <v>0</v>
      </c>
      <c r="AC24" s="44" t="str">
        <f t="shared" ref="AC24:AC85" si="7">IF($U24="","00",IF(LEN($U24)=1,$U24*10,$U24))</f>
        <v>00</v>
      </c>
      <c r="AD24" s="44" t="str">
        <f t="shared" ref="AD24:AD85" si="8">IF($P24="","",IF(OR(RIGHT($P24,1)="m",RIGHT($P24,1)="H"),1,2))</f>
        <v/>
      </c>
      <c r="AE24" s="44" t="str">
        <f t="shared" si="2"/>
        <v>000000</v>
      </c>
      <c r="AF24" s="44" t="str">
        <f t="shared" si="3"/>
        <v/>
      </c>
      <c r="AG24" s="44" t="str">
        <f t="shared" si="4"/>
        <v/>
      </c>
      <c r="AH24" s="147" t="str">
        <f t="shared" ref="AH24" si="9">IF($C24="","",IF($C24="@",0,IF(COUNTIF($C$21:$C$620,$C24)=1,0,1)))</f>
        <v/>
      </c>
      <c r="AI24" s="147" t="str">
        <f>IF($L24="","",IF(OR($L24="北海道",$L24="東京都",$L24="大阪府",$L24="京都府",RIGHT($L24,1)="県"),0,1))</f>
        <v/>
      </c>
    </row>
    <row r="25" spans="2:47">
      <c r="B25" s="130"/>
      <c r="C25" s="165"/>
      <c r="D25" s="154"/>
      <c r="E25" s="155"/>
      <c r="F25" s="156"/>
      <c r="G25" s="154"/>
      <c r="H25" s="155"/>
      <c r="I25" s="156"/>
      <c r="J25" s="154"/>
      <c r="K25" s="156"/>
      <c r="L25" s="154"/>
      <c r="M25" s="155"/>
      <c r="N25" s="156"/>
      <c r="O25" s="136"/>
      <c r="P25" s="139"/>
      <c r="Q25" s="142"/>
      <c r="R25" s="136"/>
      <c r="S25" s="142"/>
      <c r="T25" s="136"/>
      <c r="U25" s="145"/>
      <c r="AA25" s="42"/>
      <c r="AB25" s="44" t="str">
        <f>IF($P25="","0",VLOOKUP($P25,登録データ!$Q$4:$R$23,2,FALSE))</f>
        <v>0</v>
      </c>
      <c r="AC25" s="44" t="str">
        <f t="shared" si="7"/>
        <v>00</v>
      </c>
      <c r="AD25" s="44" t="str">
        <f t="shared" si="8"/>
        <v/>
      </c>
      <c r="AE25" s="44" t="str">
        <f t="shared" si="2"/>
        <v>000000</v>
      </c>
      <c r="AF25" s="44" t="str">
        <f t="shared" si="3"/>
        <v/>
      </c>
      <c r="AG25" s="44" t="str">
        <f t="shared" si="4"/>
        <v/>
      </c>
      <c r="AH25" s="147"/>
      <c r="AI25" s="147"/>
    </row>
    <row r="26" spans="2:47" ht="19.5" thickBot="1">
      <c r="B26" s="150"/>
      <c r="C26" s="166"/>
      <c r="D26" s="157"/>
      <c r="E26" s="158"/>
      <c r="F26" s="159"/>
      <c r="G26" s="157"/>
      <c r="H26" s="158"/>
      <c r="I26" s="159"/>
      <c r="J26" s="157"/>
      <c r="K26" s="159"/>
      <c r="L26" s="157"/>
      <c r="M26" s="158"/>
      <c r="N26" s="159"/>
      <c r="O26" s="137"/>
      <c r="P26" s="140"/>
      <c r="Q26" s="143"/>
      <c r="R26" s="137"/>
      <c r="S26" s="143"/>
      <c r="T26" s="137"/>
      <c r="U26" s="146"/>
      <c r="AA26" s="42"/>
      <c r="AB26" s="44" t="str">
        <f>IF($P26="","0",VLOOKUP($P26,登録データ!$Q$4:$R$23,2,FALSE))</f>
        <v>0</v>
      </c>
      <c r="AC26" s="44" t="str">
        <f t="shared" si="7"/>
        <v>00</v>
      </c>
      <c r="AD26" s="44" t="str">
        <f t="shared" si="8"/>
        <v/>
      </c>
      <c r="AE26" s="44" t="str">
        <f t="shared" si="2"/>
        <v>000000</v>
      </c>
      <c r="AF26" s="44" t="str">
        <f t="shared" si="3"/>
        <v/>
      </c>
      <c r="AG26" s="44" t="str">
        <f t="shared" si="4"/>
        <v/>
      </c>
      <c r="AH26" s="147"/>
      <c r="AI26" s="147"/>
      <c r="AU26" s="1" t="s">
        <v>244</v>
      </c>
    </row>
    <row r="27" spans="2:47" ht="19.5" thickTop="1">
      <c r="B27" s="149">
        <v>3</v>
      </c>
      <c r="C27" s="164"/>
      <c r="D27" s="151"/>
      <c r="E27" s="152"/>
      <c r="F27" s="153"/>
      <c r="G27" s="151"/>
      <c r="H27" s="152"/>
      <c r="I27" s="153"/>
      <c r="J27" s="151"/>
      <c r="K27" s="153"/>
      <c r="L27" s="151"/>
      <c r="M27" s="152"/>
      <c r="N27" s="153"/>
      <c r="O27" s="135" t="s">
        <v>170</v>
      </c>
      <c r="P27" s="138"/>
      <c r="Q27" s="141"/>
      <c r="R27" s="135" t="str">
        <f t="shared" ref="R27" si="10">IF($P27="","",IF(OR(RIGHT($P27,1)="m",RIGHT($P27,1)="H"),"分",""))</f>
        <v/>
      </c>
      <c r="S27" s="141"/>
      <c r="T27" s="135" t="str">
        <f t="shared" ref="T27" si="11">IF($P27="","",IF(OR(RIGHT($P27,1)="m",RIGHT($P27,1)="H"),"秒","m"))</f>
        <v/>
      </c>
      <c r="U27" s="144"/>
      <c r="AA27" s="42"/>
      <c r="AB27" s="44" t="str">
        <f>IF($P27="","0",VLOOKUP($P27,登録データ!$Q$4:$R$23,2,FALSE))</f>
        <v>0</v>
      </c>
      <c r="AC27" s="44" t="str">
        <f t="shared" si="7"/>
        <v>00</v>
      </c>
      <c r="AD27" s="44" t="str">
        <f t="shared" si="8"/>
        <v/>
      </c>
      <c r="AE27" s="44" t="str">
        <f t="shared" si="2"/>
        <v>000000</v>
      </c>
      <c r="AF27" s="44" t="str">
        <f t="shared" si="3"/>
        <v/>
      </c>
      <c r="AG27" s="44" t="str">
        <f t="shared" si="4"/>
        <v/>
      </c>
      <c r="AH27" s="147" t="str">
        <f t="shared" ref="AH27" si="12">IF($C27="","",IF($C27="@",0,IF(COUNTIF($C$21:$C$620,$C27)=1,0,1)))</f>
        <v/>
      </c>
      <c r="AI27" s="147" t="str">
        <f>IF($L27="","",IF(OR($L27="北海道",$L27="東京都",$L27="大阪府",$L27="京都府",RIGHT($L27,1)="県"),0,1))</f>
        <v/>
      </c>
    </row>
    <row r="28" spans="2:47">
      <c r="B28" s="130"/>
      <c r="C28" s="165"/>
      <c r="D28" s="154"/>
      <c r="E28" s="155"/>
      <c r="F28" s="156"/>
      <c r="G28" s="154"/>
      <c r="H28" s="155"/>
      <c r="I28" s="156"/>
      <c r="J28" s="154"/>
      <c r="K28" s="156"/>
      <c r="L28" s="154"/>
      <c r="M28" s="155"/>
      <c r="N28" s="156"/>
      <c r="O28" s="136"/>
      <c r="P28" s="139"/>
      <c r="Q28" s="142"/>
      <c r="R28" s="136"/>
      <c r="S28" s="142"/>
      <c r="T28" s="136"/>
      <c r="U28" s="145"/>
      <c r="AA28" s="42"/>
      <c r="AB28" s="44" t="str">
        <f>IF($P28="","0",VLOOKUP($P28,登録データ!$Q$4:$R$23,2,FALSE))</f>
        <v>0</v>
      </c>
      <c r="AC28" s="44" t="str">
        <f t="shared" si="7"/>
        <v>00</v>
      </c>
      <c r="AD28" s="44" t="str">
        <f t="shared" si="8"/>
        <v/>
      </c>
      <c r="AE28" s="44" t="str">
        <f t="shared" si="2"/>
        <v>000000</v>
      </c>
      <c r="AF28" s="44" t="str">
        <f t="shared" si="3"/>
        <v/>
      </c>
      <c r="AG28" s="44" t="str">
        <f t="shared" si="4"/>
        <v/>
      </c>
      <c r="AH28" s="147"/>
      <c r="AI28" s="147"/>
    </row>
    <row r="29" spans="2:47" ht="19.5" thickBot="1">
      <c r="B29" s="150"/>
      <c r="C29" s="166"/>
      <c r="D29" s="157"/>
      <c r="E29" s="158"/>
      <c r="F29" s="159"/>
      <c r="G29" s="157"/>
      <c r="H29" s="158"/>
      <c r="I29" s="159"/>
      <c r="J29" s="157"/>
      <c r="K29" s="159"/>
      <c r="L29" s="157"/>
      <c r="M29" s="158"/>
      <c r="N29" s="159"/>
      <c r="O29" s="137"/>
      <c r="P29" s="140"/>
      <c r="Q29" s="143"/>
      <c r="R29" s="137"/>
      <c r="S29" s="143"/>
      <c r="T29" s="137"/>
      <c r="U29" s="146"/>
      <c r="AA29" s="42"/>
      <c r="AB29" s="44" t="str">
        <f>IF($P29="","0",VLOOKUP($P29,登録データ!$Q$4:$R$23,2,FALSE))</f>
        <v>0</v>
      </c>
      <c r="AC29" s="44" t="str">
        <f t="shared" si="7"/>
        <v>00</v>
      </c>
      <c r="AD29" s="44" t="str">
        <f t="shared" si="8"/>
        <v/>
      </c>
      <c r="AE29" s="44" t="str">
        <f t="shared" si="2"/>
        <v>000000</v>
      </c>
      <c r="AF29" s="44" t="str">
        <f t="shared" si="3"/>
        <v/>
      </c>
      <c r="AG29" s="44" t="str">
        <f t="shared" si="4"/>
        <v/>
      </c>
      <c r="AH29" s="147"/>
      <c r="AI29" s="147"/>
    </row>
    <row r="30" spans="2:47" ht="19.5" thickTop="1">
      <c r="B30" s="149">
        <v>4</v>
      </c>
      <c r="C30" s="164"/>
      <c r="D30" s="151"/>
      <c r="E30" s="152"/>
      <c r="F30" s="153"/>
      <c r="G30" s="151"/>
      <c r="H30" s="152"/>
      <c r="I30" s="153"/>
      <c r="J30" s="151"/>
      <c r="K30" s="153"/>
      <c r="L30" s="151"/>
      <c r="M30" s="152"/>
      <c r="N30" s="153"/>
      <c r="O30" s="135" t="s">
        <v>170</v>
      </c>
      <c r="P30" s="138"/>
      <c r="Q30" s="141"/>
      <c r="R30" s="135" t="str">
        <f t="shared" ref="R30" si="13">IF($P30="","",IF(OR(RIGHT($P30,1)="m",RIGHT($P30,1)="H"),"分",""))</f>
        <v/>
      </c>
      <c r="S30" s="141"/>
      <c r="T30" s="135" t="str">
        <f t="shared" ref="T30" si="14">IF($P30="","",IF(OR(RIGHT($P30,1)="m",RIGHT($P30,1)="H"),"秒","m"))</f>
        <v/>
      </c>
      <c r="U30" s="144"/>
      <c r="AA30" s="42"/>
      <c r="AB30" s="44" t="str">
        <f>IF($P30="","0",VLOOKUP($P30,登録データ!$Q$4:$R$23,2,FALSE))</f>
        <v>0</v>
      </c>
      <c r="AC30" s="44" t="str">
        <f t="shared" si="7"/>
        <v>00</v>
      </c>
      <c r="AD30" s="44" t="str">
        <f t="shared" si="8"/>
        <v/>
      </c>
      <c r="AE30" s="44" t="str">
        <f t="shared" si="2"/>
        <v>000000</v>
      </c>
      <c r="AF30" s="44" t="str">
        <f t="shared" si="3"/>
        <v/>
      </c>
      <c r="AG30" s="44" t="str">
        <f t="shared" si="4"/>
        <v/>
      </c>
      <c r="AH30" s="147" t="str">
        <f>IF($C30="","",IF($C30="@",0,IF(COUNTIF($C$21:$C$620,$C30)=1,0,1)))</f>
        <v/>
      </c>
      <c r="AI30" s="147" t="str">
        <f>IF($L30="","",IF(OR($L30="北海道",$L30="東京都",$L30="大阪府",$L30="京都府",RIGHT($L30,1)="県"),0,1))</f>
        <v/>
      </c>
    </row>
    <row r="31" spans="2:47">
      <c r="B31" s="130"/>
      <c r="C31" s="165"/>
      <c r="D31" s="154"/>
      <c r="E31" s="155"/>
      <c r="F31" s="156"/>
      <c r="G31" s="154"/>
      <c r="H31" s="155"/>
      <c r="I31" s="156"/>
      <c r="J31" s="154"/>
      <c r="K31" s="156"/>
      <c r="L31" s="154"/>
      <c r="M31" s="155"/>
      <c r="N31" s="156"/>
      <c r="O31" s="136"/>
      <c r="P31" s="139"/>
      <c r="Q31" s="142"/>
      <c r="R31" s="136"/>
      <c r="S31" s="142"/>
      <c r="T31" s="136"/>
      <c r="U31" s="145"/>
      <c r="AA31" s="42"/>
      <c r="AB31" s="44" t="str">
        <f>IF($P31="","0",VLOOKUP($P31,登録データ!$Q$4:$R$23,2,FALSE))</f>
        <v>0</v>
      </c>
      <c r="AC31" s="44" t="str">
        <f t="shared" si="7"/>
        <v>00</v>
      </c>
      <c r="AD31" s="44" t="str">
        <f t="shared" si="8"/>
        <v/>
      </c>
      <c r="AE31" s="44" t="str">
        <f t="shared" si="2"/>
        <v>000000</v>
      </c>
      <c r="AF31" s="44" t="str">
        <f t="shared" si="3"/>
        <v/>
      </c>
      <c r="AG31" s="44" t="str">
        <f t="shared" si="4"/>
        <v/>
      </c>
      <c r="AH31" s="147"/>
      <c r="AI31" s="147"/>
    </row>
    <row r="32" spans="2:47" ht="19.5" thickBot="1">
      <c r="B32" s="150"/>
      <c r="C32" s="166"/>
      <c r="D32" s="157"/>
      <c r="E32" s="158"/>
      <c r="F32" s="159"/>
      <c r="G32" s="157"/>
      <c r="H32" s="158"/>
      <c r="I32" s="159"/>
      <c r="J32" s="157"/>
      <c r="K32" s="159"/>
      <c r="L32" s="157"/>
      <c r="M32" s="158"/>
      <c r="N32" s="159"/>
      <c r="O32" s="137"/>
      <c r="P32" s="140"/>
      <c r="Q32" s="143"/>
      <c r="R32" s="137"/>
      <c r="S32" s="143"/>
      <c r="T32" s="137"/>
      <c r="U32" s="146"/>
      <c r="AA32" s="42"/>
      <c r="AB32" s="44" t="str">
        <f>IF($P32="","0",VLOOKUP($P32,登録データ!$Q$4:$R$23,2,FALSE))</f>
        <v>0</v>
      </c>
      <c r="AC32" s="44" t="str">
        <f t="shared" si="7"/>
        <v>00</v>
      </c>
      <c r="AD32" s="44" t="str">
        <f t="shared" si="8"/>
        <v/>
      </c>
      <c r="AE32" s="44" t="str">
        <f t="shared" si="2"/>
        <v>000000</v>
      </c>
      <c r="AF32" s="44" t="str">
        <f t="shared" si="3"/>
        <v/>
      </c>
      <c r="AG32" s="44" t="str">
        <f t="shared" si="4"/>
        <v/>
      </c>
      <c r="AH32" s="147"/>
      <c r="AI32" s="147"/>
    </row>
    <row r="33" spans="2:35" ht="19.5" thickTop="1">
      <c r="B33" s="149">
        <v>5</v>
      </c>
      <c r="C33" s="164"/>
      <c r="D33" s="151"/>
      <c r="E33" s="152"/>
      <c r="F33" s="153"/>
      <c r="G33" s="151"/>
      <c r="H33" s="152"/>
      <c r="I33" s="153"/>
      <c r="J33" s="151"/>
      <c r="K33" s="153"/>
      <c r="L33" s="151"/>
      <c r="M33" s="152"/>
      <c r="N33" s="153"/>
      <c r="O33" s="135" t="s">
        <v>170</v>
      </c>
      <c r="P33" s="138"/>
      <c r="Q33" s="141"/>
      <c r="R33" s="135" t="str">
        <f t="shared" ref="R33" si="15">IF($P33="","",IF(OR(RIGHT($P33,1)="m",RIGHT($P33,1)="H"),"分",""))</f>
        <v/>
      </c>
      <c r="S33" s="141"/>
      <c r="T33" s="135" t="str">
        <f t="shared" ref="T33" si="16">IF($P33="","",IF(OR(RIGHT($P33,1)="m",RIGHT($P33,1)="H"),"秒","m"))</f>
        <v/>
      </c>
      <c r="U33" s="144"/>
      <c r="AA33" s="42"/>
      <c r="AB33" s="44" t="str">
        <f>IF($P33="","0",VLOOKUP($P33,登録データ!$Q$4:$R$23,2,FALSE))</f>
        <v>0</v>
      </c>
      <c r="AC33" s="44" t="str">
        <f t="shared" si="7"/>
        <v>00</v>
      </c>
      <c r="AD33" s="44" t="str">
        <f t="shared" si="8"/>
        <v/>
      </c>
      <c r="AE33" s="44" t="str">
        <f t="shared" si="2"/>
        <v>000000</v>
      </c>
      <c r="AF33" s="44" t="str">
        <f t="shared" si="3"/>
        <v/>
      </c>
      <c r="AG33" s="44" t="str">
        <f t="shared" si="4"/>
        <v/>
      </c>
      <c r="AH33" s="147" t="str">
        <f>IF($C33="","",IF($C33="@",0,IF(COUNTIF($C$21:$C$620,$C33)=1,0,1)))</f>
        <v/>
      </c>
      <c r="AI33" s="147" t="str">
        <f>IF($L33="","",IF(OR($L33="北海道",$L33="東京都",$L33="大阪府",$L33="京都府",RIGHT($L33,1)="県"),0,1))</f>
        <v/>
      </c>
    </row>
    <row r="34" spans="2:35">
      <c r="B34" s="130"/>
      <c r="C34" s="165"/>
      <c r="D34" s="154"/>
      <c r="E34" s="155"/>
      <c r="F34" s="156"/>
      <c r="G34" s="154"/>
      <c r="H34" s="155"/>
      <c r="I34" s="156"/>
      <c r="J34" s="154"/>
      <c r="K34" s="156"/>
      <c r="L34" s="154"/>
      <c r="M34" s="155"/>
      <c r="N34" s="156"/>
      <c r="O34" s="136"/>
      <c r="P34" s="139"/>
      <c r="Q34" s="142"/>
      <c r="R34" s="136"/>
      <c r="S34" s="142"/>
      <c r="T34" s="136"/>
      <c r="U34" s="145"/>
      <c r="AA34" s="42"/>
      <c r="AB34" s="44" t="str">
        <f>IF($P34="","0",VLOOKUP($P34,登録データ!$Q$4:$R$23,2,FALSE))</f>
        <v>0</v>
      </c>
      <c r="AC34" s="44" t="str">
        <f t="shared" si="7"/>
        <v>00</v>
      </c>
      <c r="AD34" s="44" t="str">
        <f t="shared" si="8"/>
        <v/>
      </c>
      <c r="AE34" s="44" t="str">
        <f t="shared" si="2"/>
        <v>000000</v>
      </c>
      <c r="AF34" s="44" t="str">
        <f t="shared" si="3"/>
        <v/>
      </c>
      <c r="AG34" s="44" t="str">
        <f t="shared" si="4"/>
        <v/>
      </c>
      <c r="AH34" s="147"/>
      <c r="AI34" s="147"/>
    </row>
    <row r="35" spans="2:35" ht="19.5" thickBot="1">
      <c r="B35" s="150"/>
      <c r="C35" s="166"/>
      <c r="D35" s="157"/>
      <c r="E35" s="158"/>
      <c r="F35" s="159"/>
      <c r="G35" s="157"/>
      <c r="H35" s="158"/>
      <c r="I35" s="159"/>
      <c r="J35" s="157"/>
      <c r="K35" s="159"/>
      <c r="L35" s="157"/>
      <c r="M35" s="158"/>
      <c r="N35" s="159"/>
      <c r="O35" s="137"/>
      <c r="P35" s="140"/>
      <c r="Q35" s="143"/>
      <c r="R35" s="137"/>
      <c r="S35" s="143"/>
      <c r="T35" s="137"/>
      <c r="U35" s="146"/>
      <c r="AA35" s="42"/>
      <c r="AB35" s="44" t="str">
        <f>IF($P35="","0",VLOOKUP($P35,登録データ!$Q$4:$R$23,2,FALSE))</f>
        <v>0</v>
      </c>
      <c r="AC35" s="44" t="str">
        <f t="shared" si="7"/>
        <v>00</v>
      </c>
      <c r="AD35" s="44" t="str">
        <f t="shared" si="8"/>
        <v/>
      </c>
      <c r="AE35" s="44" t="str">
        <f t="shared" si="2"/>
        <v>000000</v>
      </c>
      <c r="AF35" s="44" t="str">
        <f t="shared" si="3"/>
        <v/>
      </c>
      <c r="AG35" s="44" t="str">
        <f t="shared" si="4"/>
        <v/>
      </c>
      <c r="AH35" s="147"/>
      <c r="AI35" s="147"/>
    </row>
    <row r="36" spans="2:35" ht="19.5" thickTop="1">
      <c r="B36" s="149">
        <v>6</v>
      </c>
      <c r="C36" s="164"/>
      <c r="D36" s="151"/>
      <c r="E36" s="152"/>
      <c r="F36" s="153"/>
      <c r="G36" s="151"/>
      <c r="H36" s="152"/>
      <c r="I36" s="153"/>
      <c r="J36" s="151"/>
      <c r="K36" s="153"/>
      <c r="L36" s="151"/>
      <c r="M36" s="152"/>
      <c r="N36" s="153"/>
      <c r="O36" s="135" t="s">
        <v>170</v>
      </c>
      <c r="P36" s="138"/>
      <c r="Q36" s="141"/>
      <c r="R36" s="135" t="str">
        <f t="shared" ref="R36" si="17">IF($P36="","",IF(OR(RIGHT($P36,1)="m",RIGHT($P36,1)="H"),"分",""))</f>
        <v/>
      </c>
      <c r="S36" s="141"/>
      <c r="T36" s="135" t="str">
        <f t="shared" ref="T36" si="18">IF($P36="","",IF(OR(RIGHT($P36,1)="m",RIGHT($P36,1)="H"),"秒","m"))</f>
        <v/>
      </c>
      <c r="U36" s="144"/>
      <c r="AA36" s="42"/>
      <c r="AB36" s="44" t="str">
        <f>IF($P36="","0",VLOOKUP($P36,登録データ!$Q$4:$R$23,2,FALSE))</f>
        <v>0</v>
      </c>
      <c r="AC36" s="44" t="str">
        <f t="shared" si="7"/>
        <v>00</v>
      </c>
      <c r="AD36" s="44" t="str">
        <f t="shared" si="8"/>
        <v/>
      </c>
      <c r="AE36" s="44" t="str">
        <f t="shared" si="2"/>
        <v>000000</v>
      </c>
      <c r="AF36" s="44" t="str">
        <f t="shared" si="3"/>
        <v/>
      </c>
      <c r="AG36" s="44" t="str">
        <f t="shared" si="4"/>
        <v/>
      </c>
      <c r="AH36" s="147" t="str">
        <f>IF($C36="","",IF($C36="@",0,IF(COUNTIF($C$21:$C$620,$C36)=1,0,1)))</f>
        <v/>
      </c>
      <c r="AI36" s="147" t="str">
        <f>IF($L36="","",IF(OR($L36="北海道",$L36="東京都",$L36="大阪府",$L36="京都府",RIGHT($L36,1)="県"),0,1))</f>
        <v/>
      </c>
    </row>
    <row r="37" spans="2:35">
      <c r="B37" s="130"/>
      <c r="C37" s="165"/>
      <c r="D37" s="154"/>
      <c r="E37" s="155"/>
      <c r="F37" s="156"/>
      <c r="G37" s="154"/>
      <c r="H37" s="155"/>
      <c r="I37" s="156"/>
      <c r="J37" s="154"/>
      <c r="K37" s="156"/>
      <c r="L37" s="154"/>
      <c r="M37" s="155"/>
      <c r="N37" s="156"/>
      <c r="O37" s="136"/>
      <c r="P37" s="139"/>
      <c r="Q37" s="142"/>
      <c r="R37" s="136"/>
      <c r="S37" s="142"/>
      <c r="T37" s="136"/>
      <c r="U37" s="145"/>
      <c r="AA37" s="42"/>
      <c r="AB37" s="44" t="str">
        <f>IF($P37="","0",VLOOKUP($P37,登録データ!$Q$4:$R$23,2,FALSE))</f>
        <v>0</v>
      </c>
      <c r="AC37" s="44" t="str">
        <f t="shared" si="7"/>
        <v>00</v>
      </c>
      <c r="AD37" s="44" t="str">
        <f t="shared" si="8"/>
        <v/>
      </c>
      <c r="AE37" s="44" t="str">
        <f t="shared" si="2"/>
        <v>000000</v>
      </c>
      <c r="AF37" s="44" t="str">
        <f t="shared" si="3"/>
        <v/>
      </c>
      <c r="AG37" s="44" t="str">
        <f t="shared" si="4"/>
        <v/>
      </c>
      <c r="AH37" s="147"/>
      <c r="AI37" s="147"/>
    </row>
    <row r="38" spans="2:35" ht="19.5" thickBot="1">
      <c r="B38" s="150"/>
      <c r="C38" s="166"/>
      <c r="D38" s="157"/>
      <c r="E38" s="158"/>
      <c r="F38" s="159"/>
      <c r="G38" s="157"/>
      <c r="H38" s="158"/>
      <c r="I38" s="159"/>
      <c r="J38" s="157"/>
      <c r="K38" s="159"/>
      <c r="L38" s="157"/>
      <c r="M38" s="158"/>
      <c r="N38" s="159"/>
      <c r="O38" s="137"/>
      <c r="P38" s="140"/>
      <c r="Q38" s="143"/>
      <c r="R38" s="137"/>
      <c r="S38" s="143"/>
      <c r="T38" s="137"/>
      <c r="U38" s="146"/>
      <c r="AA38" s="42"/>
      <c r="AB38" s="44" t="str">
        <f>IF($P38="","0",VLOOKUP($P38,登録データ!$Q$4:$R$23,2,FALSE))</f>
        <v>0</v>
      </c>
      <c r="AC38" s="44" t="str">
        <f t="shared" si="7"/>
        <v>00</v>
      </c>
      <c r="AD38" s="44" t="str">
        <f t="shared" si="8"/>
        <v/>
      </c>
      <c r="AE38" s="44" t="str">
        <f t="shared" si="2"/>
        <v>000000</v>
      </c>
      <c r="AF38" s="44" t="str">
        <f t="shared" si="3"/>
        <v/>
      </c>
      <c r="AG38" s="44" t="str">
        <f t="shared" si="4"/>
        <v/>
      </c>
      <c r="AH38" s="147"/>
      <c r="AI38" s="147"/>
    </row>
    <row r="39" spans="2:35" ht="19.5" thickTop="1">
      <c r="B39" s="149">
        <v>7</v>
      </c>
      <c r="C39" s="164"/>
      <c r="D39" s="151"/>
      <c r="E39" s="152"/>
      <c r="F39" s="153"/>
      <c r="G39" s="151"/>
      <c r="H39" s="152"/>
      <c r="I39" s="153"/>
      <c r="J39" s="151"/>
      <c r="K39" s="153"/>
      <c r="L39" s="151"/>
      <c r="M39" s="152"/>
      <c r="N39" s="153"/>
      <c r="O39" s="135" t="s">
        <v>170</v>
      </c>
      <c r="P39" s="138"/>
      <c r="Q39" s="141"/>
      <c r="R39" s="135" t="str">
        <f t="shared" ref="R39" si="19">IF($P39="","",IF(OR(RIGHT($P39,1)="m",RIGHT($P39,1)="H"),"分",""))</f>
        <v/>
      </c>
      <c r="S39" s="141"/>
      <c r="T39" s="135" t="str">
        <f t="shared" ref="T39" si="20">IF($P39="","",IF(OR(RIGHT($P39,1)="m",RIGHT($P39,1)="H"),"秒","m"))</f>
        <v/>
      </c>
      <c r="U39" s="144"/>
      <c r="AA39" s="42"/>
      <c r="AB39" s="44" t="str">
        <f>IF($P39="","0",VLOOKUP($P39,登録データ!$Q$4:$R$23,2,FALSE))</f>
        <v>0</v>
      </c>
      <c r="AC39" s="44" t="str">
        <f t="shared" si="7"/>
        <v>00</v>
      </c>
      <c r="AD39" s="44" t="str">
        <f t="shared" si="8"/>
        <v/>
      </c>
      <c r="AE39" s="44" t="str">
        <f t="shared" si="2"/>
        <v>000000</v>
      </c>
      <c r="AF39" s="44" t="str">
        <f t="shared" si="3"/>
        <v/>
      </c>
      <c r="AG39" s="44" t="str">
        <f t="shared" si="4"/>
        <v/>
      </c>
      <c r="AH39" s="147" t="str">
        <f>IF($C39="","",IF($C39="@",0,IF(COUNTIF($C$21:$C$620,$C39)=1,0,1)))</f>
        <v/>
      </c>
      <c r="AI39" s="147" t="str">
        <f>IF($L39="","",IF(OR($L39="北海道",$L39="東京都",$L39="大阪府",$L39="京都府",RIGHT($L39,1)="県"),0,1))</f>
        <v/>
      </c>
    </row>
    <row r="40" spans="2:35">
      <c r="B40" s="130"/>
      <c r="C40" s="165"/>
      <c r="D40" s="154"/>
      <c r="E40" s="155"/>
      <c r="F40" s="156"/>
      <c r="G40" s="154"/>
      <c r="H40" s="155"/>
      <c r="I40" s="156"/>
      <c r="J40" s="154"/>
      <c r="K40" s="156"/>
      <c r="L40" s="154"/>
      <c r="M40" s="155"/>
      <c r="N40" s="156"/>
      <c r="O40" s="136"/>
      <c r="P40" s="139"/>
      <c r="Q40" s="142"/>
      <c r="R40" s="136"/>
      <c r="S40" s="142"/>
      <c r="T40" s="136"/>
      <c r="U40" s="145"/>
      <c r="AA40" s="42"/>
      <c r="AB40" s="44" t="str">
        <f>IF($P40="","0",VLOOKUP($P40,登録データ!$Q$4:$R$23,2,FALSE))</f>
        <v>0</v>
      </c>
      <c r="AC40" s="44" t="str">
        <f t="shared" si="7"/>
        <v>00</v>
      </c>
      <c r="AD40" s="44" t="str">
        <f t="shared" si="8"/>
        <v/>
      </c>
      <c r="AE40" s="44" t="str">
        <f t="shared" si="2"/>
        <v>000000</v>
      </c>
      <c r="AF40" s="44" t="str">
        <f t="shared" si="3"/>
        <v/>
      </c>
      <c r="AG40" s="44" t="str">
        <f t="shared" si="4"/>
        <v/>
      </c>
      <c r="AH40" s="147"/>
      <c r="AI40" s="147"/>
    </row>
    <row r="41" spans="2:35" ht="19.5" thickBot="1">
      <c r="B41" s="150"/>
      <c r="C41" s="166"/>
      <c r="D41" s="157"/>
      <c r="E41" s="158"/>
      <c r="F41" s="159"/>
      <c r="G41" s="157"/>
      <c r="H41" s="158"/>
      <c r="I41" s="159"/>
      <c r="J41" s="157"/>
      <c r="K41" s="159"/>
      <c r="L41" s="157"/>
      <c r="M41" s="158"/>
      <c r="N41" s="159"/>
      <c r="O41" s="137"/>
      <c r="P41" s="140"/>
      <c r="Q41" s="143"/>
      <c r="R41" s="137"/>
      <c r="S41" s="143"/>
      <c r="T41" s="137"/>
      <c r="U41" s="146"/>
      <c r="AA41" s="42"/>
      <c r="AB41" s="44" t="str">
        <f>IF($P41="","0",VLOOKUP($P41,登録データ!$Q$4:$R$23,2,FALSE))</f>
        <v>0</v>
      </c>
      <c r="AC41" s="44" t="str">
        <f t="shared" si="7"/>
        <v>00</v>
      </c>
      <c r="AD41" s="44" t="str">
        <f t="shared" si="8"/>
        <v/>
      </c>
      <c r="AE41" s="44" t="str">
        <f t="shared" si="2"/>
        <v>000000</v>
      </c>
      <c r="AF41" s="44" t="str">
        <f t="shared" si="3"/>
        <v/>
      </c>
      <c r="AG41" s="44" t="str">
        <f t="shared" si="4"/>
        <v/>
      </c>
      <c r="AH41" s="147"/>
      <c r="AI41" s="147"/>
    </row>
    <row r="42" spans="2:35" ht="19.5" thickTop="1">
      <c r="B42" s="149">
        <v>8</v>
      </c>
      <c r="C42" s="164"/>
      <c r="D42" s="151"/>
      <c r="E42" s="152"/>
      <c r="F42" s="153"/>
      <c r="G42" s="151"/>
      <c r="H42" s="152"/>
      <c r="I42" s="153"/>
      <c r="J42" s="151"/>
      <c r="K42" s="153"/>
      <c r="L42" s="151"/>
      <c r="M42" s="152"/>
      <c r="N42" s="153"/>
      <c r="O42" s="135" t="s">
        <v>170</v>
      </c>
      <c r="P42" s="138"/>
      <c r="Q42" s="141"/>
      <c r="R42" s="135" t="str">
        <f t="shared" ref="R42" si="21">IF($P42="","",IF(OR(RIGHT($P42,1)="m",RIGHT($P42,1)="H"),"分",""))</f>
        <v/>
      </c>
      <c r="S42" s="141"/>
      <c r="T42" s="135" t="str">
        <f t="shared" ref="T42" si="22">IF($P42="","",IF(OR(RIGHT($P42,1)="m",RIGHT($P42,1)="H"),"秒","m"))</f>
        <v/>
      </c>
      <c r="U42" s="144"/>
      <c r="AA42" s="42"/>
      <c r="AB42" s="44" t="str">
        <f>IF($P42="","0",VLOOKUP($P42,登録データ!$Q$4:$R$23,2,FALSE))</f>
        <v>0</v>
      </c>
      <c r="AC42" s="44" t="str">
        <f t="shared" si="7"/>
        <v>00</v>
      </c>
      <c r="AD42" s="44" t="str">
        <f t="shared" si="8"/>
        <v/>
      </c>
      <c r="AE42" s="44" t="str">
        <f t="shared" si="2"/>
        <v>000000</v>
      </c>
      <c r="AF42" s="44" t="str">
        <f t="shared" si="3"/>
        <v/>
      </c>
      <c r="AG42" s="44" t="str">
        <f t="shared" si="4"/>
        <v/>
      </c>
      <c r="AH42" s="147" t="str">
        <f>IF($C42="","",IF($C42="@",0,IF(COUNTIF($C$21:$C$620,$C42)=1,0,1)))</f>
        <v/>
      </c>
      <c r="AI42" s="147" t="str">
        <f>IF($L42="","",IF(OR($L42="北海道",$L42="東京都",$L42="大阪府",$L42="京都府",RIGHT($L42,1)="県"),0,1))</f>
        <v/>
      </c>
    </row>
    <row r="43" spans="2:35">
      <c r="B43" s="130"/>
      <c r="C43" s="165"/>
      <c r="D43" s="154"/>
      <c r="E43" s="155"/>
      <c r="F43" s="156"/>
      <c r="G43" s="154"/>
      <c r="H43" s="155"/>
      <c r="I43" s="156"/>
      <c r="J43" s="154"/>
      <c r="K43" s="156"/>
      <c r="L43" s="154"/>
      <c r="M43" s="155"/>
      <c r="N43" s="156"/>
      <c r="O43" s="136"/>
      <c r="P43" s="139"/>
      <c r="Q43" s="142"/>
      <c r="R43" s="136"/>
      <c r="S43" s="142"/>
      <c r="T43" s="136"/>
      <c r="U43" s="145"/>
      <c r="AA43" s="42"/>
      <c r="AB43" s="44" t="str">
        <f>IF($P43="","0",VLOOKUP($P43,登録データ!$Q$4:$R$23,2,FALSE))</f>
        <v>0</v>
      </c>
      <c r="AC43" s="44" t="str">
        <f t="shared" si="7"/>
        <v>00</v>
      </c>
      <c r="AD43" s="44" t="str">
        <f t="shared" si="8"/>
        <v/>
      </c>
      <c r="AE43" s="44" t="str">
        <f t="shared" si="2"/>
        <v>000000</v>
      </c>
      <c r="AF43" s="44" t="str">
        <f t="shared" si="3"/>
        <v/>
      </c>
      <c r="AG43" s="44" t="str">
        <f t="shared" si="4"/>
        <v/>
      </c>
      <c r="AH43" s="147"/>
      <c r="AI43" s="147"/>
    </row>
    <row r="44" spans="2:35" ht="19.5" thickBot="1">
      <c r="B44" s="150"/>
      <c r="C44" s="166"/>
      <c r="D44" s="157"/>
      <c r="E44" s="158"/>
      <c r="F44" s="159"/>
      <c r="G44" s="157"/>
      <c r="H44" s="158"/>
      <c r="I44" s="159"/>
      <c r="J44" s="157"/>
      <c r="K44" s="159"/>
      <c r="L44" s="157"/>
      <c r="M44" s="158"/>
      <c r="N44" s="159"/>
      <c r="O44" s="137"/>
      <c r="P44" s="140"/>
      <c r="Q44" s="143"/>
      <c r="R44" s="137"/>
      <c r="S44" s="143"/>
      <c r="T44" s="137"/>
      <c r="U44" s="146"/>
      <c r="AA44" s="42"/>
      <c r="AB44" s="44" t="str">
        <f>IF($P44="","0",VLOOKUP($P44,登録データ!$Q$4:$R$23,2,FALSE))</f>
        <v>0</v>
      </c>
      <c r="AC44" s="44" t="str">
        <f t="shared" si="7"/>
        <v>00</v>
      </c>
      <c r="AD44" s="44" t="str">
        <f t="shared" si="8"/>
        <v/>
      </c>
      <c r="AE44" s="44" t="str">
        <f t="shared" si="2"/>
        <v>000000</v>
      </c>
      <c r="AF44" s="44" t="str">
        <f t="shared" si="3"/>
        <v/>
      </c>
      <c r="AG44" s="44" t="str">
        <f t="shared" si="4"/>
        <v/>
      </c>
      <c r="AH44" s="147"/>
      <c r="AI44" s="147"/>
    </row>
    <row r="45" spans="2:35" ht="19.5" thickTop="1">
      <c r="B45" s="149">
        <v>9</v>
      </c>
      <c r="C45" s="164"/>
      <c r="D45" s="151"/>
      <c r="E45" s="152"/>
      <c r="F45" s="153"/>
      <c r="G45" s="151"/>
      <c r="H45" s="152"/>
      <c r="I45" s="153"/>
      <c r="J45" s="151"/>
      <c r="K45" s="153"/>
      <c r="L45" s="151"/>
      <c r="M45" s="152"/>
      <c r="N45" s="153"/>
      <c r="O45" s="135" t="s">
        <v>170</v>
      </c>
      <c r="P45" s="138"/>
      <c r="Q45" s="141"/>
      <c r="R45" s="135" t="str">
        <f t="shared" ref="R45" si="23">IF($P45="","",IF(OR(RIGHT($P45,1)="m",RIGHT($P45,1)="H"),"分",""))</f>
        <v/>
      </c>
      <c r="S45" s="141"/>
      <c r="T45" s="135" t="str">
        <f t="shared" ref="T45" si="24">IF($P45="","",IF(OR(RIGHT($P45,1)="m",RIGHT($P45,1)="H"),"秒","m"))</f>
        <v/>
      </c>
      <c r="U45" s="144"/>
      <c r="AA45" s="42"/>
      <c r="AB45" s="44" t="str">
        <f>IF($P45="","0",VLOOKUP($P45,登録データ!$Q$4:$R$23,2,FALSE))</f>
        <v>0</v>
      </c>
      <c r="AC45" s="44" t="str">
        <f t="shared" si="7"/>
        <v>00</v>
      </c>
      <c r="AD45" s="44" t="str">
        <f t="shared" si="8"/>
        <v/>
      </c>
      <c r="AE45" s="44" t="str">
        <f t="shared" si="2"/>
        <v>000000</v>
      </c>
      <c r="AF45" s="44" t="str">
        <f t="shared" si="3"/>
        <v/>
      </c>
      <c r="AG45" s="44" t="str">
        <f t="shared" si="4"/>
        <v/>
      </c>
      <c r="AH45" s="147" t="str">
        <f>IF($C45="","",IF($C45="@",0,IF(COUNTIF($C$21:$C$620,$C45)=1,0,1)))</f>
        <v/>
      </c>
      <c r="AI45" s="147" t="str">
        <f>IF($L45="","",IF(OR($L45="北海道",$L45="東京都",$L45="大阪府",$L45="京都府",RIGHT($L45,1)="県"),0,1))</f>
        <v/>
      </c>
    </row>
    <row r="46" spans="2:35">
      <c r="B46" s="130"/>
      <c r="C46" s="165"/>
      <c r="D46" s="154"/>
      <c r="E46" s="155"/>
      <c r="F46" s="156"/>
      <c r="G46" s="154"/>
      <c r="H46" s="155"/>
      <c r="I46" s="156"/>
      <c r="J46" s="154"/>
      <c r="K46" s="156"/>
      <c r="L46" s="154"/>
      <c r="M46" s="155"/>
      <c r="N46" s="156"/>
      <c r="O46" s="136"/>
      <c r="P46" s="139"/>
      <c r="Q46" s="142"/>
      <c r="R46" s="136"/>
      <c r="S46" s="142"/>
      <c r="T46" s="136"/>
      <c r="U46" s="145"/>
      <c r="AA46" s="42"/>
      <c r="AB46" s="44" t="str">
        <f>IF($P46="","0",VLOOKUP($P46,登録データ!$Q$4:$R$23,2,FALSE))</f>
        <v>0</v>
      </c>
      <c r="AC46" s="44" t="str">
        <f t="shared" si="7"/>
        <v>00</v>
      </c>
      <c r="AD46" s="44" t="str">
        <f t="shared" si="8"/>
        <v/>
      </c>
      <c r="AE46" s="44" t="str">
        <f t="shared" si="2"/>
        <v>000000</v>
      </c>
      <c r="AF46" s="44" t="str">
        <f t="shared" si="3"/>
        <v/>
      </c>
      <c r="AG46" s="44" t="str">
        <f t="shared" si="4"/>
        <v/>
      </c>
      <c r="AH46" s="147"/>
      <c r="AI46" s="147"/>
    </row>
    <row r="47" spans="2:35" ht="19.5" thickBot="1">
      <c r="B47" s="150"/>
      <c r="C47" s="166"/>
      <c r="D47" s="157"/>
      <c r="E47" s="158"/>
      <c r="F47" s="159"/>
      <c r="G47" s="157"/>
      <c r="H47" s="158"/>
      <c r="I47" s="159"/>
      <c r="J47" s="157"/>
      <c r="K47" s="159"/>
      <c r="L47" s="157"/>
      <c r="M47" s="158"/>
      <c r="N47" s="159"/>
      <c r="O47" s="137"/>
      <c r="P47" s="140"/>
      <c r="Q47" s="143"/>
      <c r="R47" s="137"/>
      <c r="S47" s="143"/>
      <c r="T47" s="137"/>
      <c r="U47" s="146"/>
      <c r="AA47" s="42"/>
      <c r="AB47" s="44" t="str">
        <f>IF($P47="","0",VLOOKUP($P47,登録データ!$Q$4:$R$23,2,FALSE))</f>
        <v>0</v>
      </c>
      <c r="AC47" s="44" t="str">
        <f t="shared" si="7"/>
        <v>00</v>
      </c>
      <c r="AD47" s="44" t="str">
        <f t="shared" si="8"/>
        <v/>
      </c>
      <c r="AE47" s="44" t="str">
        <f t="shared" si="2"/>
        <v>000000</v>
      </c>
      <c r="AF47" s="44" t="str">
        <f t="shared" si="3"/>
        <v/>
      </c>
      <c r="AG47" s="44" t="str">
        <f t="shared" si="4"/>
        <v/>
      </c>
      <c r="AH47" s="147"/>
      <c r="AI47" s="147"/>
    </row>
    <row r="48" spans="2:35" ht="19.5" thickTop="1">
      <c r="B48" s="149">
        <v>10</v>
      </c>
      <c r="C48" s="164"/>
      <c r="D48" s="151"/>
      <c r="E48" s="152"/>
      <c r="F48" s="153"/>
      <c r="G48" s="151"/>
      <c r="H48" s="152"/>
      <c r="I48" s="153"/>
      <c r="J48" s="151"/>
      <c r="K48" s="153"/>
      <c r="L48" s="151"/>
      <c r="M48" s="152"/>
      <c r="N48" s="153"/>
      <c r="O48" s="135" t="s">
        <v>170</v>
      </c>
      <c r="P48" s="138"/>
      <c r="Q48" s="141"/>
      <c r="R48" s="135" t="str">
        <f t="shared" ref="R48" si="25">IF($P48="","",IF(OR(RIGHT($P48,1)="m",RIGHT($P48,1)="H"),"分",""))</f>
        <v/>
      </c>
      <c r="S48" s="141"/>
      <c r="T48" s="135" t="str">
        <f t="shared" ref="T48" si="26">IF($P48="","",IF(OR(RIGHT($P48,1)="m",RIGHT($P48,1)="H"),"秒","m"))</f>
        <v/>
      </c>
      <c r="U48" s="144"/>
      <c r="AA48" s="42"/>
      <c r="AB48" s="44" t="str">
        <f>IF($P48="","0",VLOOKUP($P48,登録データ!$Q$4:$R$23,2,FALSE))</f>
        <v>0</v>
      </c>
      <c r="AC48" s="44" t="str">
        <f t="shared" si="7"/>
        <v>00</v>
      </c>
      <c r="AD48" s="44" t="str">
        <f t="shared" si="8"/>
        <v/>
      </c>
      <c r="AE48" s="44" t="str">
        <f t="shared" si="2"/>
        <v>000000</v>
      </c>
      <c r="AF48" s="44" t="str">
        <f t="shared" si="3"/>
        <v/>
      </c>
      <c r="AG48" s="44" t="str">
        <f t="shared" si="4"/>
        <v/>
      </c>
      <c r="AH48" s="147" t="str">
        <f>IF($C48="","",IF($C48="@",0,IF(COUNTIF($C$21:$C$620,$C48)=1,0,1)))</f>
        <v/>
      </c>
      <c r="AI48" s="147" t="str">
        <f>IF($L48="","",IF(OR($L48="北海道",$L48="東京都",$L48="大阪府",$L48="京都府",RIGHT($L48,1)="県"),0,1))</f>
        <v/>
      </c>
    </row>
    <row r="49" spans="2:35">
      <c r="B49" s="130"/>
      <c r="C49" s="165"/>
      <c r="D49" s="154"/>
      <c r="E49" s="155"/>
      <c r="F49" s="156"/>
      <c r="G49" s="154"/>
      <c r="H49" s="155"/>
      <c r="I49" s="156"/>
      <c r="J49" s="154"/>
      <c r="K49" s="156"/>
      <c r="L49" s="154"/>
      <c r="M49" s="155"/>
      <c r="N49" s="156"/>
      <c r="O49" s="136"/>
      <c r="P49" s="139"/>
      <c r="Q49" s="142"/>
      <c r="R49" s="136"/>
      <c r="S49" s="142"/>
      <c r="T49" s="136"/>
      <c r="U49" s="145"/>
      <c r="AA49" s="42"/>
      <c r="AB49" s="44" t="str">
        <f>IF($P49="","0",VLOOKUP($P49,登録データ!$Q$4:$R$23,2,FALSE))</f>
        <v>0</v>
      </c>
      <c r="AC49" s="44" t="str">
        <f t="shared" si="7"/>
        <v>00</v>
      </c>
      <c r="AD49" s="44" t="str">
        <f t="shared" si="8"/>
        <v/>
      </c>
      <c r="AE49" s="44" t="str">
        <f t="shared" si="2"/>
        <v>000000</v>
      </c>
      <c r="AF49" s="44" t="str">
        <f t="shared" si="3"/>
        <v/>
      </c>
      <c r="AG49" s="44" t="str">
        <f t="shared" si="4"/>
        <v/>
      </c>
      <c r="AH49" s="147"/>
      <c r="AI49" s="147"/>
    </row>
    <row r="50" spans="2:35" ht="19.5" thickBot="1">
      <c r="B50" s="150"/>
      <c r="C50" s="166"/>
      <c r="D50" s="157"/>
      <c r="E50" s="158"/>
      <c r="F50" s="159"/>
      <c r="G50" s="157"/>
      <c r="H50" s="158"/>
      <c r="I50" s="159"/>
      <c r="J50" s="157"/>
      <c r="K50" s="159"/>
      <c r="L50" s="157"/>
      <c r="M50" s="158"/>
      <c r="N50" s="159"/>
      <c r="O50" s="137"/>
      <c r="P50" s="140"/>
      <c r="Q50" s="143"/>
      <c r="R50" s="137"/>
      <c r="S50" s="143"/>
      <c r="T50" s="137"/>
      <c r="U50" s="146"/>
      <c r="AA50" s="42"/>
      <c r="AB50" s="44" t="str">
        <f>IF($P50="","0",VLOOKUP($P50,登録データ!$Q$4:$R$23,2,FALSE))</f>
        <v>0</v>
      </c>
      <c r="AC50" s="44" t="str">
        <f t="shared" si="7"/>
        <v>00</v>
      </c>
      <c r="AD50" s="44" t="str">
        <f t="shared" si="8"/>
        <v/>
      </c>
      <c r="AE50" s="44" t="str">
        <f t="shared" si="2"/>
        <v>000000</v>
      </c>
      <c r="AF50" s="44" t="str">
        <f t="shared" si="3"/>
        <v/>
      </c>
      <c r="AG50" s="44" t="str">
        <f t="shared" si="4"/>
        <v/>
      </c>
      <c r="AH50" s="147"/>
      <c r="AI50" s="147"/>
    </row>
    <row r="51" spans="2:35" ht="19.5" thickTop="1">
      <c r="B51" s="149">
        <v>11</v>
      </c>
      <c r="C51" s="164"/>
      <c r="D51" s="151"/>
      <c r="E51" s="152"/>
      <c r="F51" s="153"/>
      <c r="G51" s="151"/>
      <c r="H51" s="152"/>
      <c r="I51" s="153"/>
      <c r="J51" s="151"/>
      <c r="K51" s="153"/>
      <c r="L51" s="151"/>
      <c r="M51" s="152"/>
      <c r="N51" s="153"/>
      <c r="O51" s="135" t="s">
        <v>170</v>
      </c>
      <c r="P51" s="138"/>
      <c r="Q51" s="141"/>
      <c r="R51" s="135" t="str">
        <f t="shared" ref="R51" si="27">IF($P51="","",IF(OR(RIGHT($P51,1)="m",RIGHT($P51,1)="H"),"分",""))</f>
        <v/>
      </c>
      <c r="S51" s="141"/>
      <c r="T51" s="135" t="str">
        <f t="shared" ref="T51" si="28">IF($P51="","",IF(OR(RIGHT($P51,1)="m",RIGHT($P51,1)="H"),"秒","m"))</f>
        <v/>
      </c>
      <c r="U51" s="144"/>
      <c r="AA51" s="42"/>
      <c r="AB51" s="44" t="str">
        <f>IF($P51="","0",VLOOKUP($P51,登録データ!$Q$4:$R$23,2,FALSE))</f>
        <v>0</v>
      </c>
      <c r="AC51" s="44" t="str">
        <f t="shared" si="7"/>
        <v>00</v>
      </c>
      <c r="AD51" s="44" t="str">
        <f t="shared" si="8"/>
        <v/>
      </c>
      <c r="AE51" s="44" t="str">
        <f t="shared" si="2"/>
        <v>000000</v>
      </c>
      <c r="AF51" s="44" t="str">
        <f t="shared" si="3"/>
        <v/>
      </c>
      <c r="AG51" s="44" t="str">
        <f t="shared" si="4"/>
        <v/>
      </c>
      <c r="AH51" s="147" t="str">
        <f>IF($C51="","",IF($C51="@",0,IF(COUNTIF($C$21:$C$620,$C51)=1,0,1)))</f>
        <v/>
      </c>
      <c r="AI51" s="147" t="str">
        <f>IF($L51="","",IF(OR($L51="北海道",$L51="東京都",$L51="大阪府",$L51="京都府",RIGHT($L51,1)="県"),0,1))</f>
        <v/>
      </c>
    </row>
    <row r="52" spans="2:35">
      <c r="B52" s="130"/>
      <c r="C52" s="165"/>
      <c r="D52" s="154"/>
      <c r="E52" s="155"/>
      <c r="F52" s="156"/>
      <c r="G52" s="154"/>
      <c r="H52" s="155"/>
      <c r="I52" s="156"/>
      <c r="J52" s="154"/>
      <c r="K52" s="156"/>
      <c r="L52" s="154"/>
      <c r="M52" s="155"/>
      <c r="N52" s="156"/>
      <c r="O52" s="136"/>
      <c r="P52" s="139"/>
      <c r="Q52" s="142"/>
      <c r="R52" s="136"/>
      <c r="S52" s="142"/>
      <c r="T52" s="136"/>
      <c r="U52" s="145"/>
      <c r="AA52" s="42"/>
      <c r="AB52" s="44" t="str">
        <f>IF($P52="","0",VLOOKUP($P52,登録データ!$Q$4:$R$23,2,FALSE))</f>
        <v>0</v>
      </c>
      <c r="AC52" s="44" t="str">
        <f t="shared" si="7"/>
        <v>00</v>
      </c>
      <c r="AD52" s="44" t="str">
        <f t="shared" si="8"/>
        <v/>
      </c>
      <c r="AE52" s="44" t="str">
        <f t="shared" si="2"/>
        <v>000000</v>
      </c>
      <c r="AF52" s="44" t="str">
        <f t="shared" si="3"/>
        <v/>
      </c>
      <c r="AG52" s="44" t="str">
        <f t="shared" si="4"/>
        <v/>
      </c>
      <c r="AH52" s="147"/>
      <c r="AI52" s="147"/>
    </row>
    <row r="53" spans="2:35" ht="19.5" thickBot="1">
      <c r="B53" s="150"/>
      <c r="C53" s="166"/>
      <c r="D53" s="157"/>
      <c r="E53" s="158"/>
      <c r="F53" s="159"/>
      <c r="G53" s="157"/>
      <c r="H53" s="158"/>
      <c r="I53" s="159"/>
      <c r="J53" s="157"/>
      <c r="K53" s="159"/>
      <c r="L53" s="157"/>
      <c r="M53" s="158"/>
      <c r="N53" s="159"/>
      <c r="O53" s="137"/>
      <c r="P53" s="140"/>
      <c r="Q53" s="143"/>
      <c r="R53" s="137"/>
      <c r="S53" s="143"/>
      <c r="T53" s="137"/>
      <c r="U53" s="146"/>
      <c r="AA53" s="42"/>
      <c r="AB53" s="44" t="str">
        <f>IF($P53="","0",VLOOKUP($P53,登録データ!$Q$4:$R$23,2,FALSE))</f>
        <v>0</v>
      </c>
      <c r="AC53" s="44" t="str">
        <f t="shared" si="7"/>
        <v>00</v>
      </c>
      <c r="AD53" s="44" t="str">
        <f t="shared" si="8"/>
        <v/>
      </c>
      <c r="AE53" s="44" t="str">
        <f t="shared" si="2"/>
        <v>000000</v>
      </c>
      <c r="AF53" s="44" t="str">
        <f t="shared" si="3"/>
        <v/>
      </c>
      <c r="AG53" s="44" t="str">
        <f t="shared" si="4"/>
        <v/>
      </c>
      <c r="AH53" s="147"/>
      <c r="AI53" s="147"/>
    </row>
    <row r="54" spans="2:35" ht="19.5" thickTop="1">
      <c r="B54" s="149">
        <v>12</v>
      </c>
      <c r="C54" s="164"/>
      <c r="D54" s="151"/>
      <c r="E54" s="152"/>
      <c r="F54" s="153"/>
      <c r="G54" s="151"/>
      <c r="H54" s="152"/>
      <c r="I54" s="153"/>
      <c r="J54" s="151"/>
      <c r="K54" s="153"/>
      <c r="L54" s="151"/>
      <c r="M54" s="152"/>
      <c r="N54" s="153"/>
      <c r="O54" s="135" t="s">
        <v>170</v>
      </c>
      <c r="P54" s="138"/>
      <c r="Q54" s="141"/>
      <c r="R54" s="135" t="str">
        <f t="shared" ref="R54" si="29">IF($P54="","",IF(OR(RIGHT($P54,1)="m",RIGHT($P54,1)="H"),"分",""))</f>
        <v/>
      </c>
      <c r="S54" s="141"/>
      <c r="T54" s="135" t="str">
        <f t="shared" ref="T54" si="30">IF($P54="","",IF(OR(RIGHT($P54,1)="m",RIGHT($P54,1)="H"),"秒","m"))</f>
        <v/>
      </c>
      <c r="U54" s="144"/>
      <c r="AA54" s="42"/>
      <c r="AB54" s="44" t="str">
        <f>IF($P54="","0",VLOOKUP($P54,登録データ!$Q$4:$R$23,2,FALSE))</f>
        <v>0</v>
      </c>
      <c r="AC54" s="44" t="str">
        <f t="shared" si="7"/>
        <v>00</v>
      </c>
      <c r="AD54" s="44" t="str">
        <f t="shared" si="8"/>
        <v/>
      </c>
      <c r="AE54" s="44" t="str">
        <f t="shared" si="2"/>
        <v>000000</v>
      </c>
      <c r="AF54" s="44" t="str">
        <f t="shared" si="3"/>
        <v/>
      </c>
      <c r="AG54" s="44" t="str">
        <f t="shared" si="4"/>
        <v/>
      </c>
      <c r="AH54" s="147" t="str">
        <f>IF($C54="","",IF($C54="@",0,IF(COUNTIF($C$21:$C$620,$C54)=1,0,1)))</f>
        <v/>
      </c>
      <c r="AI54" s="147" t="str">
        <f>IF($L54="","",IF(OR($L54="北海道",$L54="東京都",$L54="大阪府",$L54="京都府",RIGHT($L54,1)="県"),0,1))</f>
        <v/>
      </c>
    </row>
    <row r="55" spans="2:35">
      <c r="B55" s="130"/>
      <c r="C55" s="165"/>
      <c r="D55" s="154"/>
      <c r="E55" s="155"/>
      <c r="F55" s="156"/>
      <c r="G55" s="154"/>
      <c r="H55" s="155"/>
      <c r="I55" s="156"/>
      <c r="J55" s="154"/>
      <c r="K55" s="156"/>
      <c r="L55" s="154"/>
      <c r="M55" s="155"/>
      <c r="N55" s="156"/>
      <c r="O55" s="136"/>
      <c r="P55" s="139"/>
      <c r="Q55" s="142"/>
      <c r="R55" s="136"/>
      <c r="S55" s="142"/>
      <c r="T55" s="136"/>
      <c r="U55" s="145"/>
      <c r="AA55" s="42"/>
      <c r="AB55" s="44" t="str">
        <f>IF($P55="","0",VLOOKUP($P55,登録データ!$Q$4:$R$23,2,FALSE))</f>
        <v>0</v>
      </c>
      <c r="AC55" s="44" t="str">
        <f t="shared" si="7"/>
        <v>00</v>
      </c>
      <c r="AD55" s="44" t="str">
        <f t="shared" si="8"/>
        <v/>
      </c>
      <c r="AE55" s="44" t="str">
        <f t="shared" si="2"/>
        <v>000000</v>
      </c>
      <c r="AF55" s="44" t="str">
        <f t="shared" si="3"/>
        <v/>
      </c>
      <c r="AG55" s="44" t="str">
        <f t="shared" si="4"/>
        <v/>
      </c>
      <c r="AH55" s="147"/>
      <c r="AI55" s="147"/>
    </row>
    <row r="56" spans="2:35" ht="19.5" thickBot="1">
      <c r="B56" s="150"/>
      <c r="C56" s="166"/>
      <c r="D56" s="157"/>
      <c r="E56" s="158"/>
      <c r="F56" s="159"/>
      <c r="G56" s="157"/>
      <c r="H56" s="158"/>
      <c r="I56" s="159"/>
      <c r="J56" s="157"/>
      <c r="K56" s="159"/>
      <c r="L56" s="157"/>
      <c r="M56" s="158"/>
      <c r="N56" s="159"/>
      <c r="O56" s="137"/>
      <c r="P56" s="140"/>
      <c r="Q56" s="143"/>
      <c r="R56" s="137"/>
      <c r="S56" s="143"/>
      <c r="T56" s="137"/>
      <c r="U56" s="146"/>
      <c r="AA56" s="42"/>
      <c r="AB56" s="44" t="str">
        <f>IF($P56="","0",VLOOKUP($P56,登録データ!$Q$4:$R$23,2,FALSE))</f>
        <v>0</v>
      </c>
      <c r="AC56" s="44" t="str">
        <f t="shared" si="7"/>
        <v>00</v>
      </c>
      <c r="AD56" s="44" t="str">
        <f t="shared" si="8"/>
        <v/>
      </c>
      <c r="AE56" s="44" t="str">
        <f t="shared" si="2"/>
        <v>000000</v>
      </c>
      <c r="AF56" s="44" t="str">
        <f t="shared" si="3"/>
        <v/>
      </c>
      <c r="AG56" s="44" t="str">
        <f t="shared" si="4"/>
        <v/>
      </c>
      <c r="AH56" s="147"/>
      <c r="AI56" s="147"/>
    </row>
    <row r="57" spans="2:35" ht="19.5" thickTop="1">
      <c r="B57" s="149">
        <v>13</v>
      </c>
      <c r="C57" s="164"/>
      <c r="D57" s="151"/>
      <c r="E57" s="152"/>
      <c r="F57" s="153"/>
      <c r="G57" s="151"/>
      <c r="H57" s="152"/>
      <c r="I57" s="153"/>
      <c r="J57" s="151"/>
      <c r="K57" s="153"/>
      <c r="L57" s="151"/>
      <c r="M57" s="152"/>
      <c r="N57" s="153"/>
      <c r="O57" s="135" t="s">
        <v>170</v>
      </c>
      <c r="P57" s="138"/>
      <c r="Q57" s="141"/>
      <c r="R57" s="135" t="str">
        <f t="shared" ref="R57" si="31">IF($P57="","",IF(OR(RIGHT($P57,1)="m",RIGHT($P57,1)="H"),"分",""))</f>
        <v/>
      </c>
      <c r="S57" s="141"/>
      <c r="T57" s="135" t="str">
        <f t="shared" ref="T57" si="32">IF($P57="","",IF(OR(RIGHT($P57,1)="m",RIGHT($P57,1)="H"),"秒","m"))</f>
        <v/>
      </c>
      <c r="U57" s="144"/>
      <c r="AA57" s="42"/>
      <c r="AB57" s="44" t="str">
        <f>IF($P57="","0",VLOOKUP($P57,登録データ!$Q$4:$R$23,2,FALSE))</f>
        <v>0</v>
      </c>
      <c r="AC57" s="44" t="str">
        <f t="shared" si="7"/>
        <v>00</v>
      </c>
      <c r="AD57" s="44" t="str">
        <f t="shared" si="8"/>
        <v/>
      </c>
      <c r="AE57" s="44" t="str">
        <f t="shared" si="2"/>
        <v>000000</v>
      </c>
      <c r="AF57" s="44" t="str">
        <f t="shared" si="3"/>
        <v/>
      </c>
      <c r="AG57" s="44" t="str">
        <f t="shared" si="4"/>
        <v/>
      </c>
      <c r="AH57" s="147" t="str">
        <f>IF($C57="","",IF($C57="@",0,IF(COUNTIF($C$21:$C$620,$C57)=1,0,1)))</f>
        <v/>
      </c>
      <c r="AI57" s="147" t="str">
        <f>IF($L57="","",IF(OR($L57="北海道",$L57="東京都",$L57="大阪府",$L57="京都府",RIGHT($L57,1)="県"),0,1))</f>
        <v/>
      </c>
    </row>
    <row r="58" spans="2:35">
      <c r="B58" s="130"/>
      <c r="C58" s="165"/>
      <c r="D58" s="154"/>
      <c r="E58" s="155"/>
      <c r="F58" s="156"/>
      <c r="G58" s="154"/>
      <c r="H58" s="155"/>
      <c r="I58" s="156"/>
      <c r="J58" s="154"/>
      <c r="K58" s="156"/>
      <c r="L58" s="154"/>
      <c r="M58" s="155"/>
      <c r="N58" s="156"/>
      <c r="O58" s="136"/>
      <c r="P58" s="139"/>
      <c r="Q58" s="142"/>
      <c r="R58" s="136"/>
      <c r="S58" s="142"/>
      <c r="T58" s="136"/>
      <c r="U58" s="145"/>
      <c r="AA58" s="42"/>
      <c r="AB58" s="44" t="str">
        <f>IF($P58="","0",VLOOKUP($P58,登録データ!$Q$4:$R$23,2,FALSE))</f>
        <v>0</v>
      </c>
      <c r="AC58" s="44" t="str">
        <f t="shared" si="7"/>
        <v>00</v>
      </c>
      <c r="AD58" s="44" t="str">
        <f t="shared" si="8"/>
        <v/>
      </c>
      <c r="AE58" s="44" t="str">
        <f t="shared" si="2"/>
        <v>000000</v>
      </c>
      <c r="AF58" s="44" t="str">
        <f t="shared" si="3"/>
        <v/>
      </c>
      <c r="AG58" s="44" t="str">
        <f t="shared" si="4"/>
        <v/>
      </c>
      <c r="AH58" s="147"/>
      <c r="AI58" s="147"/>
    </row>
    <row r="59" spans="2:35" ht="19.5" thickBot="1">
      <c r="B59" s="150"/>
      <c r="C59" s="166"/>
      <c r="D59" s="157"/>
      <c r="E59" s="158"/>
      <c r="F59" s="159"/>
      <c r="G59" s="157"/>
      <c r="H59" s="158"/>
      <c r="I59" s="159"/>
      <c r="J59" s="157"/>
      <c r="K59" s="159"/>
      <c r="L59" s="157"/>
      <c r="M59" s="158"/>
      <c r="N59" s="159"/>
      <c r="O59" s="137"/>
      <c r="P59" s="140"/>
      <c r="Q59" s="143"/>
      <c r="R59" s="137"/>
      <c r="S59" s="143"/>
      <c r="T59" s="137"/>
      <c r="U59" s="146"/>
      <c r="AA59" s="42"/>
      <c r="AB59" s="44" t="str">
        <f>IF($P59="","0",VLOOKUP($P59,登録データ!$Q$4:$R$23,2,FALSE))</f>
        <v>0</v>
      </c>
      <c r="AC59" s="44" t="str">
        <f t="shared" si="7"/>
        <v>00</v>
      </c>
      <c r="AD59" s="44" t="str">
        <f t="shared" si="8"/>
        <v/>
      </c>
      <c r="AE59" s="44" t="str">
        <f t="shared" si="2"/>
        <v>000000</v>
      </c>
      <c r="AF59" s="44" t="str">
        <f t="shared" si="3"/>
        <v/>
      </c>
      <c r="AG59" s="44" t="str">
        <f t="shared" si="4"/>
        <v/>
      </c>
      <c r="AH59" s="147"/>
      <c r="AI59" s="147"/>
    </row>
    <row r="60" spans="2:35" ht="19.5" thickTop="1">
      <c r="B60" s="149">
        <v>14</v>
      </c>
      <c r="C60" s="164"/>
      <c r="D60" s="151"/>
      <c r="E60" s="152"/>
      <c r="F60" s="153"/>
      <c r="G60" s="151"/>
      <c r="H60" s="152"/>
      <c r="I60" s="153"/>
      <c r="J60" s="151"/>
      <c r="K60" s="153"/>
      <c r="L60" s="151"/>
      <c r="M60" s="152"/>
      <c r="N60" s="153"/>
      <c r="O60" s="135" t="s">
        <v>170</v>
      </c>
      <c r="P60" s="138"/>
      <c r="Q60" s="141"/>
      <c r="R60" s="135" t="str">
        <f t="shared" ref="R60" si="33">IF($P60="","",IF(OR(RIGHT($P60,1)="m",RIGHT($P60,1)="H"),"分",""))</f>
        <v/>
      </c>
      <c r="S60" s="141"/>
      <c r="T60" s="135" t="str">
        <f t="shared" ref="T60" si="34">IF($P60="","",IF(OR(RIGHT($P60,1)="m",RIGHT($P60,1)="H"),"秒","m"))</f>
        <v/>
      </c>
      <c r="U60" s="144"/>
      <c r="AA60" s="42"/>
      <c r="AB60" s="44" t="str">
        <f>IF($P60="","0",VLOOKUP($P60,登録データ!$Q$4:$R$23,2,FALSE))</f>
        <v>0</v>
      </c>
      <c r="AC60" s="44" t="str">
        <f t="shared" si="7"/>
        <v>00</v>
      </c>
      <c r="AD60" s="44" t="str">
        <f t="shared" si="8"/>
        <v/>
      </c>
      <c r="AE60" s="44" t="str">
        <f t="shared" si="2"/>
        <v>000000</v>
      </c>
      <c r="AF60" s="44" t="str">
        <f t="shared" si="3"/>
        <v/>
      </c>
      <c r="AG60" s="44" t="str">
        <f t="shared" si="4"/>
        <v/>
      </c>
      <c r="AH60" s="147" t="str">
        <f>IF($C60="","",IF($C60="@",0,IF(COUNTIF($C$21:$C$620,$C60)=1,0,1)))</f>
        <v/>
      </c>
      <c r="AI60" s="147" t="str">
        <f>IF($L60="","",IF(OR($L60="北海道",$L60="東京都",$L60="大阪府",$L60="京都府",RIGHT($L60,1)="県"),0,1))</f>
        <v/>
      </c>
    </row>
    <row r="61" spans="2:35">
      <c r="B61" s="130"/>
      <c r="C61" s="165"/>
      <c r="D61" s="154"/>
      <c r="E61" s="155"/>
      <c r="F61" s="156"/>
      <c r="G61" s="154"/>
      <c r="H61" s="155"/>
      <c r="I61" s="156"/>
      <c r="J61" s="154"/>
      <c r="K61" s="156"/>
      <c r="L61" s="154"/>
      <c r="M61" s="155"/>
      <c r="N61" s="156"/>
      <c r="O61" s="136"/>
      <c r="P61" s="139"/>
      <c r="Q61" s="142"/>
      <c r="R61" s="136"/>
      <c r="S61" s="142"/>
      <c r="T61" s="136"/>
      <c r="U61" s="145"/>
      <c r="AA61" s="42"/>
      <c r="AB61" s="44" t="str">
        <f>IF($P61="","0",VLOOKUP($P61,登録データ!$Q$4:$R$23,2,FALSE))</f>
        <v>0</v>
      </c>
      <c r="AC61" s="44" t="str">
        <f t="shared" si="7"/>
        <v>00</v>
      </c>
      <c r="AD61" s="44" t="str">
        <f t="shared" si="8"/>
        <v/>
      </c>
      <c r="AE61" s="44" t="str">
        <f t="shared" si="2"/>
        <v>000000</v>
      </c>
      <c r="AF61" s="44" t="str">
        <f t="shared" si="3"/>
        <v/>
      </c>
      <c r="AG61" s="44" t="str">
        <f t="shared" si="4"/>
        <v/>
      </c>
      <c r="AH61" s="147"/>
      <c r="AI61" s="147"/>
    </row>
    <row r="62" spans="2:35" ht="19.5" thickBot="1">
      <c r="B62" s="150"/>
      <c r="C62" s="166"/>
      <c r="D62" s="157"/>
      <c r="E62" s="158"/>
      <c r="F62" s="159"/>
      <c r="G62" s="157"/>
      <c r="H62" s="158"/>
      <c r="I62" s="159"/>
      <c r="J62" s="157"/>
      <c r="K62" s="159"/>
      <c r="L62" s="157"/>
      <c r="M62" s="158"/>
      <c r="N62" s="159"/>
      <c r="O62" s="137"/>
      <c r="P62" s="140"/>
      <c r="Q62" s="143"/>
      <c r="R62" s="137"/>
      <c r="S62" s="143"/>
      <c r="T62" s="137"/>
      <c r="U62" s="146"/>
      <c r="AA62" s="42"/>
      <c r="AB62" s="44" t="str">
        <f>IF($P62="","0",VLOOKUP($P62,登録データ!$Q$4:$R$23,2,FALSE))</f>
        <v>0</v>
      </c>
      <c r="AC62" s="44" t="str">
        <f t="shared" si="7"/>
        <v>00</v>
      </c>
      <c r="AD62" s="44" t="str">
        <f t="shared" si="8"/>
        <v/>
      </c>
      <c r="AE62" s="44" t="str">
        <f t="shared" si="2"/>
        <v>000000</v>
      </c>
      <c r="AF62" s="44" t="str">
        <f t="shared" si="3"/>
        <v/>
      </c>
      <c r="AG62" s="44" t="str">
        <f t="shared" si="4"/>
        <v/>
      </c>
      <c r="AH62" s="147"/>
      <c r="AI62" s="147"/>
    </row>
    <row r="63" spans="2:35" ht="19.5" thickTop="1">
      <c r="B63" s="149">
        <v>15</v>
      </c>
      <c r="C63" s="164"/>
      <c r="D63" s="151"/>
      <c r="E63" s="152"/>
      <c r="F63" s="153"/>
      <c r="G63" s="151"/>
      <c r="H63" s="152"/>
      <c r="I63" s="153"/>
      <c r="J63" s="151"/>
      <c r="K63" s="153"/>
      <c r="L63" s="151"/>
      <c r="M63" s="152"/>
      <c r="N63" s="153"/>
      <c r="O63" s="135" t="s">
        <v>170</v>
      </c>
      <c r="P63" s="138"/>
      <c r="Q63" s="141"/>
      <c r="R63" s="135" t="str">
        <f t="shared" ref="R63" si="35">IF($P63="","",IF(OR(RIGHT($P63,1)="m",RIGHT($P63,1)="H"),"分",""))</f>
        <v/>
      </c>
      <c r="S63" s="141"/>
      <c r="T63" s="135" t="str">
        <f t="shared" ref="T63" si="36">IF($P63="","",IF(OR(RIGHT($P63,1)="m",RIGHT($P63,1)="H"),"秒","m"))</f>
        <v/>
      </c>
      <c r="U63" s="144"/>
      <c r="AA63" s="42"/>
      <c r="AB63" s="44" t="str">
        <f>IF($P63="","0",VLOOKUP($P63,登録データ!$Q$4:$R$23,2,FALSE))</f>
        <v>0</v>
      </c>
      <c r="AC63" s="44" t="str">
        <f t="shared" si="7"/>
        <v>00</v>
      </c>
      <c r="AD63" s="44" t="str">
        <f t="shared" si="8"/>
        <v/>
      </c>
      <c r="AE63" s="44" t="str">
        <f t="shared" si="2"/>
        <v>000000</v>
      </c>
      <c r="AF63" s="44" t="str">
        <f t="shared" si="3"/>
        <v/>
      </c>
      <c r="AG63" s="44" t="str">
        <f t="shared" si="4"/>
        <v/>
      </c>
      <c r="AH63" s="147" t="str">
        <f>IF($C63="","",IF($C63="@",0,IF(COUNTIF($C$21:$C$620,$C63)=1,0,1)))</f>
        <v/>
      </c>
      <c r="AI63" s="147" t="str">
        <f>IF($L63="","",IF(OR($L63="北海道",$L63="東京都",$L63="大阪府",$L63="京都府",RIGHT($L63,1)="県"),0,1))</f>
        <v/>
      </c>
    </row>
    <row r="64" spans="2:35">
      <c r="B64" s="130"/>
      <c r="C64" s="165"/>
      <c r="D64" s="154"/>
      <c r="E64" s="155"/>
      <c r="F64" s="156"/>
      <c r="G64" s="154"/>
      <c r="H64" s="155"/>
      <c r="I64" s="156"/>
      <c r="J64" s="154"/>
      <c r="K64" s="156"/>
      <c r="L64" s="154"/>
      <c r="M64" s="155"/>
      <c r="N64" s="156"/>
      <c r="O64" s="136"/>
      <c r="P64" s="139"/>
      <c r="Q64" s="142"/>
      <c r="R64" s="136"/>
      <c r="S64" s="142"/>
      <c r="T64" s="136"/>
      <c r="U64" s="145"/>
      <c r="AA64" s="42"/>
      <c r="AB64" s="44" t="str">
        <f>IF($P64="","0",VLOOKUP($P64,登録データ!$Q$4:$R$23,2,FALSE))</f>
        <v>0</v>
      </c>
      <c r="AC64" s="44" t="str">
        <f t="shared" si="7"/>
        <v>00</v>
      </c>
      <c r="AD64" s="44" t="str">
        <f t="shared" si="8"/>
        <v/>
      </c>
      <c r="AE64" s="44" t="str">
        <f t="shared" si="2"/>
        <v>000000</v>
      </c>
      <c r="AF64" s="44" t="str">
        <f t="shared" si="3"/>
        <v/>
      </c>
      <c r="AG64" s="44" t="str">
        <f t="shared" si="4"/>
        <v/>
      </c>
      <c r="AH64" s="147"/>
      <c r="AI64" s="147"/>
    </row>
    <row r="65" spans="2:35" ht="19.5" thickBot="1">
      <c r="B65" s="150"/>
      <c r="C65" s="166"/>
      <c r="D65" s="157"/>
      <c r="E65" s="158"/>
      <c r="F65" s="159"/>
      <c r="G65" s="157"/>
      <c r="H65" s="158"/>
      <c r="I65" s="159"/>
      <c r="J65" s="157"/>
      <c r="K65" s="159"/>
      <c r="L65" s="157"/>
      <c r="M65" s="158"/>
      <c r="N65" s="159"/>
      <c r="O65" s="137"/>
      <c r="P65" s="140"/>
      <c r="Q65" s="143"/>
      <c r="R65" s="137"/>
      <c r="S65" s="143"/>
      <c r="T65" s="137"/>
      <c r="U65" s="146"/>
      <c r="AA65" s="42"/>
      <c r="AB65" s="44" t="str">
        <f>IF($P65="","0",VLOOKUP($P65,登録データ!$Q$4:$R$23,2,FALSE))</f>
        <v>0</v>
      </c>
      <c r="AC65" s="44" t="str">
        <f t="shared" si="7"/>
        <v>00</v>
      </c>
      <c r="AD65" s="44" t="str">
        <f t="shared" si="8"/>
        <v/>
      </c>
      <c r="AE65" s="44" t="str">
        <f t="shared" si="2"/>
        <v>000000</v>
      </c>
      <c r="AF65" s="44" t="str">
        <f t="shared" si="3"/>
        <v/>
      </c>
      <c r="AG65" s="44" t="str">
        <f t="shared" si="4"/>
        <v/>
      </c>
      <c r="AH65" s="147"/>
      <c r="AI65" s="147"/>
    </row>
    <row r="66" spans="2:35" ht="19.5" thickTop="1">
      <c r="B66" s="149">
        <v>16</v>
      </c>
      <c r="C66" s="164"/>
      <c r="D66" s="151"/>
      <c r="E66" s="152"/>
      <c r="F66" s="153"/>
      <c r="G66" s="151"/>
      <c r="H66" s="152"/>
      <c r="I66" s="153"/>
      <c r="J66" s="151"/>
      <c r="K66" s="153"/>
      <c r="L66" s="151"/>
      <c r="M66" s="152"/>
      <c r="N66" s="153"/>
      <c r="O66" s="135" t="s">
        <v>170</v>
      </c>
      <c r="P66" s="138"/>
      <c r="Q66" s="141"/>
      <c r="R66" s="135" t="str">
        <f t="shared" ref="R66" si="37">IF($P66="","",IF(OR(RIGHT($P66,1)="m",RIGHT($P66,1)="H"),"分",""))</f>
        <v/>
      </c>
      <c r="S66" s="141"/>
      <c r="T66" s="135" t="str">
        <f t="shared" ref="T66" si="38">IF($P66="","",IF(OR(RIGHT($P66,1)="m",RIGHT($P66,1)="H"),"秒","m"))</f>
        <v/>
      </c>
      <c r="U66" s="144"/>
      <c r="AA66" s="42"/>
      <c r="AB66" s="44" t="str">
        <f>IF($P66="","0",VLOOKUP($P66,登録データ!$Q$4:$R$23,2,FALSE))</f>
        <v>0</v>
      </c>
      <c r="AC66" s="44" t="str">
        <f t="shared" si="7"/>
        <v>00</v>
      </c>
      <c r="AD66" s="44" t="str">
        <f t="shared" si="8"/>
        <v/>
      </c>
      <c r="AE66" s="44" t="str">
        <f t="shared" si="2"/>
        <v>000000</v>
      </c>
      <c r="AF66" s="44" t="str">
        <f t="shared" si="3"/>
        <v/>
      </c>
      <c r="AG66" s="44" t="str">
        <f t="shared" si="4"/>
        <v/>
      </c>
      <c r="AH66" s="147" t="str">
        <f>IF($C66="","",IF($C66="@",0,IF(COUNTIF($C$21:$C$620,$C66)=1,0,1)))</f>
        <v/>
      </c>
      <c r="AI66" s="147" t="str">
        <f>IF($L66="","",IF(OR($L66="北海道",$L66="東京都",$L66="大阪府",$L66="京都府",RIGHT($L66,1)="県"),0,1))</f>
        <v/>
      </c>
    </row>
    <row r="67" spans="2:35">
      <c r="B67" s="130"/>
      <c r="C67" s="165"/>
      <c r="D67" s="154"/>
      <c r="E67" s="155"/>
      <c r="F67" s="156"/>
      <c r="G67" s="154"/>
      <c r="H67" s="155"/>
      <c r="I67" s="156"/>
      <c r="J67" s="154"/>
      <c r="K67" s="156"/>
      <c r="L67" s="154"/>
      <c r="M67" s="155"/>
      <c r="N67" s="156"/>
      <c r="O67" s="136"/>
      <c r="P67" s="139"/>
      <c r="Q67" s="142"/>
      <c r="R67" s="136"/>
      <c r="S67" s="142"/>
      <c r="T67" s="136"/>
      <c r="U67" s="145"/>
      <c r="AA67" s="42"/>
      <c r="AB67" s="44" t="str">
        <f>IF($P67="","0",VLOOKUP($P67,登録データ!$Q$4:$R$23,2,FALSE))</f>
        <v>0</v>
      </c>
      <c r="AC67" s="44" t="str">
        <f t="shared" si="7"/>
        <v>00</v>
      </c>
      <c r="AD67" s="44" t="str">
        <f t="shared" si="8"/>
        <v/>
      </c>
      <c r="AE67" s="44" t="str">
        <f t="shared" si="2"/>
        <v>000000</v>
      </c>
      <c r="AF67" s="44" t="str">
        <f t="shared" si="3"/>
        <v/>
      </c>
      <c r="AG67" s="44" t="str">
        <f t="shared" si="4"/>
        <v/>
      </c>
      <c r="AH67" s="147"/>
      <c r="AI67" s="147"/>
    </row>
    <row r="68" spans="2:35" ht="19.5" thickBot="1">
      <c r="B68" s="150"/>
      <c r="C68" s="166"/>
      <c r="D68" s="157"/>
      <c r="E68" s="158"/>
      <c r="F68" s="159"/>
      <c r="G68" s="157"/>
      <c r="H68" s="158"/>
      <c r="I68" s="159"/>
      <c r="J68" s="157"/>
      <c r="K68" s="159"/>
      <c r="L68" s="157"/>
      <c r="M68" s="158"/>
      <c r="N68" s="159"/>
      <c r="O68" s="137"/>
      <c r="P68" s="140"/>
      <c r="Q68" s="143"/>
      <c r="R68" s="137"/>
      <c r="S68" s="143"/>
      <c r="T68" s="137"/>
      <c r="U68" s="146"/>
      <c r="AA68" s="42"/>
      <c r="AB68" s="44" t="str">
        <f>IF($P68="","0",VLOOKUP($P68,登録データ!$Q$4:$R$23,2,FALSE))</f>
        <v>0</v>
      </c>
      <c r="AC68" s="44" t="str">
        <f t="shared" si="7"/>
        <v>00</v>
      </c>
      <c r="AD68" s="44" t="str">
        <f t="shared" si="8"/>
        <v/>
      </c>
      <c r="AE68" s="44" t="str">
        <f t="shared" si="2"/>
        <v>000000</v>
      </c>
      <c r="AF68" s="44" t="str">
        <f t="shared" si="3"/>
        <v/>
      </c>
      <c r="AG68" s="44" t="str">
        <f t="shared" si="4"/>
        <v/>
      </c>
      <c r="AH68" s="147"/>
      <c r="AI68" s="147"/>
    </row>
    <row r="69" spans="2:35" ht="19.5" thickTop="1">
      <c r="B69" s="149">
        <v>17</v>
      </c>
      <c r="C69" s="164"/>
      <c r="D69" s="151"/>
      <c r="E69" s="152"/>
      <c r="F69" s="153"/>
      <c r="G69" s="151"/>
      <c r="H69" s="152"/>
      <c r="I69" s="153"/>
      <c r="J69" s="151"/>
      <c r="K69" s="153"/>
      <c r="L69" s="151"/>
      <c r="M69" s="152"/>
      <c r="N69" s="153"/>
      <c r="O69" s="135" t="s">
        <v>170</v>
      </c>
      <c r="P69" s="138"/>
      <c r="Q69" s="141"/>
      <c r="R69" s="135" t="str">
        <f t="shared" ref="R69" si="39">IF($P69="","",IF(OR(RIGHT($P69,1)="m",RIGHT($P69,1)="H"),"分",""))</f>
        <v/>
      </c>
      <c r="S69" s="141"/>
      <c r="T69" s="135" t="str">
        <f t="shared" ref="T69" si="40">IF($P69="","",IF(OR(RIGHT($P69,1)="m",RIGHT($P69,1)="H"),"秒","m"))</f>
        <v/>
      </c>
      <c r="U69" s="144"/>
      <c r="AA69" s="42"/>
      <c r="AB69" s="44" t="str">
        <f>IF($P69="","0",VLOOKUP($P69,登録データ!$Q$4:$R$23,2,FALSE))</f>
        <v>0</v>
      </c>
      <c r="AC69" s="44" t="str">
        <f t="shared" si="7"/>
        <v>00</v>
      </c>
      <c r="AD69" s="44" t="str">
        <f t="shared" si="8"/>
        <v/>
      </c>
      <c r="AE69" s="44" t="str">
        <f t="shared" si="2"/>
        <v>000000</v>
      </c>
      <c r="AF69" s="44" t="str">
        <f t="shared" si="3"/>
        <v/>
      </c>
      <c r="AG69" s="44" t="str">
        <f t="shared" si="4"/>
        <v/>
      </c>
      <c r="AH69" s="147" t="str">
        <f>IF($C69="","",IF($C69="@",0,IF(COUNTIF($C$21:$C$620,$C69)=1,0,1)))</f>
        <v/>
      </c>
      <c r="AI69" s="147" t="str">
        <f>IF($L69="","",IF(OR($L69="北海道",$L69="東京都",$L69="大阪府",$L69="京都府",RIGHT($L69,1)="県"),0,1))</f>
        <v/>
      </c>
    </row>
    <row r="70" spans="2:35">
      <c r="B70" s="130"/>
      <c r="C70" s="165"/>
      <c r="D70" s="154"/>
      <c r="E70" s="155"/>
      <c r="F70" s="156"/>
      <c r="G70" s="154"/>
      <c r="H70" s="155"/>
      <c r="I70" s="156"/>
      <c r="J70" s="154"/>
      <c r="K70" s="156"/>
      <c r="L70" s="154"/>
      <c r="M70" s="155"/>
      <c r="N70" s="156"/>
      <c r="O70" s="136"/>
      <c r="P70" s="139"/>
      <c r="Q70" s="142"/>
      <c r="R70" s="136"/>
      <c r="S70" s="142"/>
      <c r="T70" s="136"/>
      <c r="U70" s="145"/>
      <c r="AA70" s="42"/>
      <c r="AB70" s="44" t="str">
        <f>IF($P70="","0",VLOOKUP($P70,登録データ!$Q$4:$R$23,2,FALSE))</f>
        <v>0</v>
      </c>
      <c r="AC70" s="44" t="str">
        <f t="shared" si="7"/>
        <v>00</v>
      </c>
      <c r="AD70" s="44" t="str">
        <f t="shared" si="8"/>
        <v/>
      </c>
      <c r="AE70" s="44" t="str">
        <f t="shared" si="2"/>
        <v>000000</v>
      </c>
      <c r="AF70" s="44" t="str">
        <f t="shared" si="3"/>
        <v/>
      </c>
      <c r="AG70" s="44" t="str">
        <f t="shared" si="4"/>
        <v/>
      </c>
      <c r="AH70" s="147"/>
      <c r="AI70" s="147"/>
    </row>
    <row r="71" spans="2:35" ht="19.5" thickBot="1">
      <c r="B71" s="150"/>
      <c r="C71" s="166"/>
      <c r="D71" s="157"/>
      <c r="E71" s="158"/>
      <c r="F71" s="159"/>
      <c r="G71" s="157"/>
      <c r="H71" s="158"/>
      <c r="I71" s="159"/>
      <c r="J71" s="157"/>
      <c r="K71" s="159"/>
      <c r="L71" s="157"/>
      <c r="M71" s="158"/>
      <c r="N71" s="159"/>
      <c r="O71" s="137"/>
      <c r="P71" s="140"/>
      <c r="Q71" s="143"/>
      <c r="R71" s="137"/>
      <c r="S71" s="143"/>
      <c r="T71" s="137"/>
      <c r="U71" s="146"/>
      <c r="AA71" s="42"/>
      <c r="AB71" s="44" t="str">
        <f>IF($P71="","0",VLOOKUP($P71,登録データ!$Q$4:$R$23,2,FALSE))</f>
        <v>0</v>
      </c>
      <c r="AC71" s="44" t="str">
        <f t="shared" si="7"/>
        <v>00</v>
      </c>
      <c r="AD71" s="44" t="str">
        <f t="shared" si="8"/>
        <v/>
      </c>
      <c r="AE71" s="44" t="str">
        <f t="shared" si="2"/>
        <v>000000</v>
      </c>
      <c r="AF71" s="44" t="str">
        <f t="shared" si="3"/>
        <v/>
      </c>
      <c r="AG71" s="44" t="str">
        <f t="shared" si="4"/>
        <v/>
      </c>
      <c r="AH71" s="147"/>
      <c r="AI71" s="147"/>
    </row>
    <row r="72" spans="2:35" ht="19.5" thickTop="1">
      <c r="B72" s="149">
        <v>18</v>
      </c>
      <c r="C72" s="164"/>
      <c r="D72" s="151"/>
      <c r="E72" s="152"/>
      <c r="F72" s="153"/>
      <c r="G72" s="151"/>
      <c r="H72" s="152"/>
      <c r="I72" s="153"/>
      <c r="J72" s="151"/>
      <c r="K72" s="153"/>
      <c r="L72" s="151"/>
      <c r="M72" s="152"/>
      <c r="N72" s="153"/>
      <c r="O72" s="135" t="s">
        <v>170</v>
      </c>
      <c r="P72" s="138"/>
      <c r="Q72" s="141"/>
      <c r="R72" s="135" t="str">
        <f t="shared" ref="R72" si="41">IF($P72="","",IF(OR(RIGHT($P72,1)="m",RIGHT($P72,1)="H"),"分",""))</f>
        <v/>
      </c>
      <c r="S72" s="141"/>
      <c r="T72" s="135" t="str">
        <f t="shared" ref="T72" si="42">IF($P72="","",IF(OR(RIGHT($P72,1)="m",RIGHT($P72,1)="H"),"秒","m"))</f>
        <v/>
      </c>
      <c r="U72" s="144"/>
      <c r="AA72" s="42"/>
      <c r="AB72" s="44" t="str">
        <f>IF($P72="","0",VLOOKUP($P72,登録データ!$Q$4:$R$23,2,FALSE))</f>
        <v>0</v>
      </c>
      <c r="AC72" s="44" t="str">
        <f t="shared" si="7"/>
        <v>00</v>
      </c>
      <c r="AD72" s="44" t="str">
        <f t="shared" si="8"/>
        <v/>
      </c>
      <c r="AE72" s="44" t="str">
        <f t="shared" si="2"/>
        <v>000000</v>
      </c>
      <c r="AF72" s="44" t="str">
        <f t="shared" si="3"/>
        <v/>
      </c>
      <c r="AG72" s="44" t="str">
        <f t="shared" si="4"/>
        <v/>
      </c>
      <c r="AH72" s="147" t="str">
        <f>IF($C72="","",IF($C72="@",0,IF(COUNTIF($C$21:$C$620,$C72)=1,0,1)))</f>
        <v/>
      </c>
      <c r="AI72" s="147" t="str">
        <f>IF($L72="","",IF(OR($L72="北海道",$L72="東京都",$L72="大阪府",$L72="京都府",RIGHT($L72,1)="県"),0,1))</f>
        <v/>
      </c>
    </row>
    <row r="73" spans="2:35">
      <c r="B73" s="130"/>
      <c r="C73" s="165"/>
      <c r="D73" s="154"/>
      <c r="E73" s="155"/>
      <c r="F73" s="156"/>
      <c r="G73" s="154"/>
      <c r="H73" s="155"/>
      <c r="I73" s="156"/>
      <c r="J73" s="154"/>
      <c r="K73" s="156"/>
      <c r="L73" s="154"/>
      <c r="M73" s="155"/>
      <c r="N73" s="156"/>
      <c r="O73" s="136"/>
      <c r="P73" s="139"/>
      <c r="Q73" s="142"/>
      <c r="R73" s="136"/>
      <c r="S73" s="142"/>
      <c r="T73" s="136"/>
      <c r="U73" s="145"/>
      <c r="AA73" s="42"/>
      <c r="AB73" s="44" t="str">
        <f>IF($P73="","0",VLOOKUP($P73,登録データ!$Q$4:$R$23,2,FALSE))</f>
        <v>0</v>
      </c>
      <c r="AC73" s="44" t="str">
        <f t="shared" si="7"/>
        <v>00</v>
      </c>
      <c r="AD73" s="44" t="str">
        <f t="shared" si="8"/>
        <v/>
      </c>
      <c r="AE73" s="44" t="str">
        <f t="shared" si="2"/>
        <v>000000</v>
      </c>
      <c r="AF73" s="44" t="str">
        <f t="shared" si="3"/>
        <v/>
      </c>
      <c r="AG73" s="44" t="str">
        <f t="shared" si="4"/>
        <v/>
      </c>
      <c r="AH73" s="147"/>
      <c r="AI73" s="147"/>
    </row>
    <row r="74" spans="2:35" ht="19.5" thickBot="1">
      <c r="B74" s="150"/>
      <c r="C74" s="166"/>
      <c r="D74" s="157"/>
      <c r="E74" s="158"/>
      <c r="F74" s="159"/>
      <c r="G74" s="157"/>
      <c r="H74" s="158"/>
      <c r="I74" s="159"/>
      <c r="J74" s="157"/>
      <c r="K74" s="159"/>
      <c r="L74" s="157"/>
      <c r="M74" s="158"/>
      <c r="N74" s="159"/>
      <c r="O74" s="137"/>
      <c r="P74" s="140"/>
      <c r="Q74" s="143"/>
      <c r="R74" s="137"/>
      <c r="S74" s="143"/>
      <c r="T74" s="137"/>
      <c r="U74" s="146"/>
      <c r="AA74" s="42"/>
      <c r="AB74" s="44" t="str">
        <f>IF($P74="","0",VLOOKUP($P74,登録データ!$Q$4:$R$23,2,FALSE))</f>
        <v>0</v>
      </c>
      <c r="AC74" s="44" t="str">
        <f t="shared" si="7"/>
        <v>00</v>
      </c>
      <c r="AD74" s="44" t="str">
        <f t="shared" si="8"/>
        <v/>
      </c>
      <c r="AE74" s="44" t="str">
        <f t="shared" si="2"/>
        <v>000000</v>
      </c>
      <c r="AF74" s="44" t="str">
        <f t="shared" si="3"/>
        <v/>
      </c>
      <c r="AG74" s="44" t="str">
        <f t="shared" si="4"/>
        <v/>
      </c>
      <c r="AH74" s="147"/>
      <c r="AI74" s="147"/>
    </row>
    <row r="75" spans="2:35" ht="19.5" thickTop="1">
      <c r="B75" s="149">
        <v>19</v>
      </c>
      <c r="C75" s="164"/>
      <c r="D75" s="151"/>
      <c r="E75" s="152"/>
      <c r="F75" s="153"/>
      <c r="G75" s="151"/>
      <c r="H75" s="152"/>
      <c r="I75" s="153"/>
      <c r="J75" s="151"/>
      <c r="K75" s="153"/>
      <c r="L75" s="151"/>
      <c r="M75" s="152"/>
      <c r="N75" s="153"/>
      <c r="O75" s="135" t="s">
        <v>170</v>
      </c>
      <c r="P75" s="138"/>
      <c r="Q75" s="141"/>
      <c r="R75" s="135" t="str">
        <f t="shared" ref="R75" si="43">IF($P75="","",IF(OR(RIGHT($P75,1)="m",RIGHT($P75,1)="H"),"分",""))</f>
        <v/>
      </c>
      <c r="S75" s="141"/>
      <c r="T75" s="135" t="str">
        <f t="shared" ref="T75" si="44">IF($P75="","",IF(OR(RIGHT($P75,1)="m",RIGHT($P75,1)="H"),"秒","m"))</f>
        <v/>
      </c>
      <c r="U75" s="144"/>
      <c r="AA75" s="42"/>
      <c r="AB75" s="44" t="str">
        <f>IF($P75="","0",VLOOKUP($P75,登録データ!$Q$4:$R$23,2,FALSE))</f>
        <v>0</v>
      </c>
      <c r="AC75" s="44" t="str">
        <f t="shared" si="7"/>
        <v>00</v>
      </c>
      <c r="AD75" s="44" t="str">
        <f t="shared" si="8"/>
        <v/>
      </c>
      <c r="AE75" s="44" t="str">
        <f t="shared" si="2"/>
        <v>000000</v>
      </c>
      <c r="AF75" s="44" t="str">
        <f t="shared" si="3"/>
        <v/>
      </c>
      <c r="AG75" s="44" t="str">
        <f t="shared" si="4"/>
        <v/>
      </c>
      <c r="AH75" s="147" t="str">
        <f>IF($C75="","",IF($C75="@",0,IF(COUNTIF($C$21:$C$620,$C75)=1,0,1)))</f>
        <v/>
      </c>
      <c r="AI75" s="147" t="str">
        <f>IF($L75="","",IF(OR($L75="北海道",$L75="東京都",$L75="大阪府",$L75="京都府",RIGHT($L75,1)="県"),0,1))</f>
        <v/>
      </c>
    </row>
    <row r="76" spans="2:35">
      <c r="B76" s="130"/>
      <c r="C76" s="165"/>
      <c r="D76" s="154"/>
      <c r="E76" s="155"/>
      <c r="F76" s="156"/>
      <c r="G76" s="154"/>
      <c r="H76" s="155"/>
      <c r="I76" s="156"/>
      <c r="J76" s="154"/>
      <c r="K76" s="156"/>
      <c r="L76" s="154"/>
      <c r="M76" s="155"/>
      <c r="N76" s="156"/>
      <c r="O76" s="136"/>
      <c r="P76" s="139"/>
      <c r="Q76" s="142"/>
      <c r="R76" s="136"/>
      <c r="S76" s="142"/>
      <c r="T76" s="136"/>
      <c r="U76" s="145"/>
      <c r="AA76" s="42"/>
      <c r="AB76" s="44" t="str">
        <f>IF($P76="","0",VLOOKUP($P76,登録データ!$Q$4:$R$23,2,FALSE))</f>
        <v>0</v>
      </c>
      <c r="AC76" s="44" t="str">
        <f t="shared" si="7"/>
        <v>00</v>
      </c>
      <c r="AD76" s="44" t="str">
        <f t="shared" si="8"/>
        <v/>
      </c>
      <c r="AE76" s="44" t="str">
        <f t="shared" si="2"/>
        <v>000000</v>
      </c>
      <c r="AF76" s="44" t="str">
        <f t="shared" si="3"/>
        <v/>
      </c>
      <c r="AG76" s="44" t="str">
        <f t="shared" si="4"/>
        <v/>
      </c>
      <c r="AH76" s="147"/>
      <c r="AI76" s="147"/>
    </row>
    <row r="77" spans="2:35" ht="19.5" thickBot="1">
      <c r="B77" s="150"/>
      <c r="C77" s="166"/>
      <c r="D77" s="157"/>
      <c r="E77" s="158"/>
      <c r="F77" s="159"/>
      <c r="G77" s="157"/>
      <c r="H77" s="158"/>
      <c r="I77" s="159"/>
      <c r="J77" s="157"/>
      <c r="K77" s="159"/>
      <c r="L77" s="157"/>
      <c r="M77" s="158"/>
      <c r="N77" s="159"/>
      <c r="O77" s="137"/>
      <c r="P77" s="140"/>
      <c r="Q77" s="143"/>
      <c r="R77" s="137"/>
      <c r="S77" s="143"/>
      <c r="T77" s="137"/>
      <c r="U77" s="146"/>
      <c r="AA77" s="42"/>
      <c r="AB77" s="44" t="str">
        <f>IF($P77="","0",VLOOKUP($P77,登録データ!$Q$4:$R$23,2,FALSE))</f>
        <v>0</v>
      </c>
      <c r="AC77" s="44" t="str">
        <f t="shared" si="7"/>
        <v>00</v>
      </c>
      <c r="AD77" s="44" t="str">
        <f t="shared" si="8"/>
        <v/>
      </c>
      <c r="AE77" s="44" t="str">
        <f t="shared" si="2"/>
        <v>000000</v>
      </c>
      <c r="AF77" s="44" t="str">
        <f t="shared" si="3"/>
        <v/>
      </c>
      <c r="AG77" s="44" t="str">
        <f t="shared" si="4"/>
        <v/>
      </c>
      <c r="AH77" s="147"/>
      <c r="AI77" s="147"/>
    </row>
    <row r="78" spans="2:35" ht="19.5" thickTop="1">
      <c r="B78" s="149">
        <v>20</v>
      </c>
      <c r="C78" s="164"/>
      <c r="D78" s="151"/>
      <c r="E78" s="152"/>
      <c r="F78" s="153"/>
      <c r="G78" s="151"/>
      <c r="H78" s="152"/>
      <c r="I78" s="153"/>
      <c r="J78" s="151"/>
      <c r="K78" s="153"/>
      <c r="L78" s="151"/>
      <c r="M78" s="152"/>
      <c r="N78" s="153"/>
      <c r="O78" s="135" t="s">
        <v>170</v>
      </c>
      <c r="P78" s="138"/>
      <c r="Q78" s="141"/>
      <c r="R78" s="135" t="str">
        <f t="shared" ref="R78" si="45">IF($P78="","",IF(OR(RIGHT($P78,1)="m",RIGHT($P78,1)="H"),"分",""))</f>
        <v/>
      </c>
      <c r="S78" s="141"/>
      <c r="T78" s="135" t="str">
        <f t="shared" ref="T78" si="46">IF($P78="","",IF(OR(RIGHT($P78,1)="m",RIGHT($P78,1)="H"),"秒","m"))</f>
        <v/>
      </c>
      <c r="U78" s="144"/>
      <c r="AA78" s="42"/>
      <c r="AB78" s="44" t="str">
        <f>IF($P78="","0",VLOOKUP($P78,登録データ!$Q$4:$R$23,2,FALSE))</f>
        <v>0</v>
      </c>
      <c r="AC78" s="44" t="str">
        <f t="shared" si="7"/>
        <v>00</v>
      </c>
      <c r="AD78" s="44" t="str">
        <f t="shared" si="8"/>
        <v/>
      </c>
      <c r="AE78" s="44" t="str">
        <f t="shared" si="2"/>
        <v>000000</v>
      </c>
      <c r="AF78" s="44" t="str">
        <f t="shared" si="3"/>
        <v/>
      </c>
      <c r="AG78" s="44" t="str">
        <f t="shared" si="4"/>
        <v/>
      </c>
      <c r="AH78" s="147" t="str">
        <f>IF($C78="","",IF($C78="@",0,IF(COUNTIF($C$21:$C$620,$C78)=1,0,1)))</f>
        <v/>
      </c>
      <c r="AI78" s="147" t="str">
        <f>IF($L78="","",IF(OR($L78="北海道",$L78="東京都",$L78="大阪府",$L78="京都府",RIGHT($L78,1)="県"),0,1))</f>
        <v/>
      </c>
    </row>
    <row r="79" spans="2:35">
      <c r="B79" s="130"/>
      <c r="C79" s="165"/>
      <c r="D79" s="154"/>
      <c r="E79" s="155"/>
      <c r="F79" s="156"/>
      <c r="G79" s="154"/>
      <c r="H79" s="155"/>
      <c r="I79" s="156"/>
      <c r="J79" s="154"/>
      <c r="K79" s="156"/>
      <c r="L79" s="154"/>
      <c r="M79" s="155"/>
      <c r="N79" s="156"/>
      <c r="O79" s="136"/>
      <c r="P79" s="139"/>
      <c r="Q79" s="142"/>
      <c r="R79" s="136"/>
      <c r="S79" s="142"/>
      <c r="T79" s="136"/>
      <c r="U79" s="145"/>
      <c r="AA79" s="42"/>
      <c r="AB79" s="44" t="str">
        <f>IF($P79="","0",VLOOKUP($P79,登録データ!$Q$4:$R$23,2,FALSE))</f>
        <v>0</v>
      </c>
      <c r="AC79" s="44" t="str">
        <f t="shared" si="7"/>
        <v>00</v>
      </c>
      <c r="AD79" s="44" t="str">
        <f t="shared" si="8"/>
        <v/>
      </c>
      <c r="AE79" s="44" t="str">
        <f t="shared" si="2"/>
        <v>000000</v>
      </c>
      <c r="AF79" s="44" t="str">
        <f t="shared" si="3"/>
        <v/>
      </c>
      <c r="AG79" s="44" t="str">
        <f t="shared" si="4"/>
        <v/>
      </c>
      <c r="AH79" s="147"/>
      <c r="AI79" s="147"/>
    </row>
    <row r="80" spans="2:35" ht="19.5" thickBot="1">
      <c r="B80" s="150"/>
      <c r="C80" s="166"/>
      <c r="D80" s="157"/>
      <c r="E80" s="158"/>
      <c r="F80" s="159"/>
      <c r="G80" s="157"/>
      <c r="H80" s="158"/>
      <c r="I80" s="159"/>
      <c r="J80" s="157"/>
      <c r="K80" s="159"/>
      <c r="L80" s="157"/>
      <c r="M80" s="158"/>
      <c r="N80" s="159"/>
      <c r="O80" s="137"/>
      <c r="P80" s="140"/>
      <c r="Q80" s="143"/>
      <c r="R80" s="137"/>
      <c r="S80" s="143"/>
      <c r="T80" s="137"/>
      <c r="U80" s="146"/>
      <c r="AA80" s="42"/>
      <c r="AB80" s="44" t="str">
        <f>IF($P80="","0",VLOOKUP($P80,登録データ!$Q$4:$R$23,2,FALSE))</f>
        <v>0</v>
      </c>
      <c r="AC80" s="44" t="str">
        <f t="shared" si="7"/>
        <v>00</v>
      </c>
      <c r="AD80" s="44" t="str">
        <f t="shared" si="8"/>
        <v/>
      </c>
      <c r="AE80" s="44" t="str">
        <f t="shared" si="2"/>
        <v>000000</v>
      </c>
      <c r="AF80" s="44" t="str">
        <f t="shared" si="3"/>
        <v/>
      </c>
      <c r="AG80" s="44" t="str">
        <f t="shared" si="4"/>
        <v/>
      </c>
      <c r="AH80" s="147"/>
      <c r="AI80" s="147"/>
    </row>
    <row r="81" spans="2:35" ht="19.5" thickTop="1">
      <c r="B81" s="149">
        <v>21</v>
      </c>
      <c r="C81" s="164"/>
      <c r="D81" s="151"/>
      <c r="E81" s="152"/>
      <c r="F81" s="153"/>
      <c r="G81" s="151"/>
      <c r="H81" s="152"/>
      <c r="I81" s="153"/>
      <c r="J81" s="151"/>
      <c r="K81" s="153"/>
      <c r="L81" s="151"/>
      <c r="M81" s="152"/>
      <c r="N81" s="153"/>
      <c r="O81" s="135" t="s">
        <v>170</v>
      </c>
      <c r="P81" s="138"/>
      <c r="Q81" s="141"/>
      <c r="R81" s="135" t="str">
        <f t="shared" ref="R81" si="47">IF($P81="","",IF(OR(RIGHT($P81,1)="m",RIGHT($P81,1)="H"),"分",""))</f>
        <v/>
      </c>
      <c r="S81" s="141"/>
      <c r="T81" s="135" t="str">
        <f t="shared" ref="T81" si="48">IF($P81="","",IF(OR(RIGHT($P81,1)="m",RIGHT($P81,1)="H"),"秒","m"))</f>
        <v/>
      </c>
      <c r="U81" s="144"/>
      <c r="AA81" s="42"/>
      <c r="AB81" s="44" t="str">
        <f>IF($P81="","0",VLOOKUP($P81,登録データ!$Q$4:$R$23,2,FALSE))</f>
        <v>0</v>
      </c>
      <c r="AC81" s="44" t="str">
        <f t="shared" si="7"/>
        <v>00</v>
      </c>
      <c r="AD81" s="44" t="str">
        <f t="shared" si="8"/>
        <v/>
      </c>
      <c r="AE81" s="44" t="str">
        <f t="shared" si="2"/>
        <v>000000</v>
      </c>
      <c r="AF81" s="44" t="str">
        <f t="shared" si="3"/>
        <v/>
      </c>
      <c r="AG81" s="44" t="str">
        <f t="shared" si="4"/>
        <v/>
      </c>
      <c r="AH81" s="147" t="str">
        <f>IF($C81="","",IF($C81="@",0,IF(COUNTIF($C$21:$C$620,$C81)=1,0,1)))</f>
        <v/>
      </c>
      <c r="AI81" s="147" t="str">
        <f>IF($L81="","",IF(OR($L81="北海道",$L81="東京都",$L81="大阪府",$L81="京都府",RIGHT($L81,1)="県"),0,1))</f>
        <v/>
      </c>
    </row>
    <row r="82" spans="2:35">
      <c r="B82" s="130"/>
      <c r="C82" s="165"/>
      <c r="D82" s="154"/>
      <c r="E82" s="155"/>
      <c r="F82" s="156"/>
      <c r="G82" s="154"/>
      <c r="H82" s="155"/>
      <c r="I82" s="156"/>
      <c r="J82" s="154"/>
      <c r="K82" s="156"/>
      <c r="L82" s="154"/>
      <c r="M82" s="155"/>
      <c r="N82" s="156"/>
      <c r="O82" s="136"/>
      <c r="P82" s="139"/>
      <c r="Q82" s="142"/>
      <c r="R82" s="136"/>
      <c r="S82" s="142"/>
      <c r="T82" s="136"/>
      <c r="U82" s="145"/>
      <c r="AA82" s="42"/>
      <c r="AB82" s="44" t="str">
        <f>IF($P82="","0",VLOOKUP($P82,登録データ!$Q$4:$R$23,2,FALSE))</f>
        <v>0</v>
      </c>
      <c r="AC82" s="44" t="str">
        <f t="shared" si="7"/>
        <v>00</v>
      </c>
      <c r="AD82" s="44" t="str">
        <f t="shared" si="8"/>
        <v/>
      </c>
      <c r="AE82" s="44" t="str">
        <f t="shared" si="2"/>
        <v>000000</v>
      </c>
      <c r="AF82" s="44" t="str">
        <f t="shared" si="3"/>
        <v/>
      </c>
      <c r="AG82" s="44" t="str">
        <f t="shared" si="4"/>
        <v/>
      </c>
      <c r="AH82" s="147"/>
      <c r="AI82" s="147"/>
    </row>
    <row r="83" spans="2:35" ht="19.5" thickBot="1">
      <c r="B83" s="150"/>
      <c r="C83" s="166"/>
      <c r="D83" s="157"/>
      <c r="E83" s="158"/>
      <c r="F83" s="159"/>
      <c r="G83" s="157"/>
      <c r="H83" s="158"/>
      <c r="I83" s="159"/>
      <c r="J83" s="157"/>
      <c r="K83" s="159"/>
      <c r="L83" s="157"/>
      <c r="M83" s="158"/>
      <c r="N83" s="159"/>
      <c r="O83" s="137"/>
      <c r="P83" s="140"/>
      <c r="Q83" s="143"/>
      <c r="R83" s="137"/>
      <c r="S83" s="143"/>
      <c r="T83" s="137"/>
      <c r="U83" s="146"/>
      <c r="AA83" s="42"/>
      <c r="AB83" s="44" t="str">
        <f>IF($P83="","0",VLOOKUP($P83,登録データ!$Q$4:$R$23,2,FALSE))</f>
        <v>0</v>
      </c>
      <c r="AC83" s="44" t="str">
        <f t="shared" si="7"/>
        <v>00</v>
      </c>
      <c r="AD83" s="44" t="str">
        <f t="shared" si="8"/>
        <v/>
      </c>
      <c r="AE83" s="44" t="str">
        <f t="shared" si="2"/>
        <v>000000</v>
      </c>
      <c r="AF83" s="44" t="str">
        <f t="shared" si="3"/>
        <v/>
      </c>
      <c r="AG83" s="44" t="str">
        <f t="shared" si="4"/>
        <v/>
      </c>
      <c r="AH83" s="147"/>
      <c r="AI83" s="147"/>
    </row>
    <row r="84" spans="2:35" ht="19.5" thickTop="1">
      <c r="B84" s="149">
        <v>22</v>
      </c>
      <c r="C84" s="164"/>
      <c r="D84" s="151"/>
      <c r="E84" s="152"/>
      <c r="F84" s="153"/>
      <c r="G84" s="151"/>
      <c r="H84" s="152"/>
      <c r="I84" s="153"/>
      <c r="J84" s="151"/>
      <c r="K84" s="153"/>
      <c r="L84" s="151"/>
      <c r="M84" s="152"/>
      <c r="N84" s="153"/>
      <c r="O84" s="135" t="s">
        <v>170</v>
      </c>
      <c r="P84" s="138"/>
      <c r="Q84" s="141"/>
      <c r="R84" s="135" t="str">
        <f t="shared" ref="R84" si="49">IF($P84="","",IF(OR(RIGHT($P84,1)="m",RIGHT($P84,1)="H"),"分",""))</f>
        <v/>
      </c>
      <c r="S84" s="141"/>
      <c r="T84" s="135" t="str">
        <f t="shared" ref="T84" si="50">IF($P84="","",IF(OR(RIGHT($P84,1)="m",RIGHT($P84,1)="H"),"秒","m"))</f>
        <v/>
      </c>
      <c r="U84" s="144"/>
      <c r="AA84" s="42"/>
      <c r="AB84" s="44" t="str">
        <f>IF($P84="","0",VLOOKUP($P84,登録データ!$Q$4:$R$23,2,FALSE))</f>
        <v>0</v>
      </c>
      <c r="AC84" s="44" t="str">
        <f t="shared" si="7"/>
        <v>00</v>
      </c>
      <c r="AD84" s="44" t="str">
        <f t="shared" si="8"/>
        <v/>
      </c>
      <c r="AE84" s="44" t="str">
        <f t="shared" si="2"/>
        <v>000000</v>
      </c>
      <c r="AF84" s="44" t="str">
        <f t="shared" si="3"/>
        <v/>
      </c>
      <c r="AG84" s="44" t="str">
        <f t="shared" si="4"/>
        <v/>
      </c>
      <c r="AH84" s="147" t="str">
        <f>IF($C84="","",IF($C84="@",0,IF(COUNTIF($C$21:$C$620,$C84)=1,0,1)))</f>
        <v/>
      </c>
      <c r="AI84" s="147" t="str">
        <f>IF($L84="","",IF(OR($L84="北海道",$L84="東京都",$L84="大阪府",$L84="京都府",RIGHT($L84,1)="県"),0,1))</f>
        <v/>
      </c>
    </row>
    <row r="85" spans="2:35">
      <c r="B85" s="130"/>
      <c r="C85" s="165"/>
      <c r="D85" s="154"/>
      <c r="E85" s="155"/>
      <c r="F85" s="156"/>
      <c r="G85" s="154"/>
      <c r="H85" s="155"/>
      <c r="I85" s="156"/>
      <c r="J85" s="154"/>
      <c r="K85" s="156"/>
      <c r="L85" s="154"/>
      <c r="M85" s="155"/>
      <c r="N85" s="156"/>
      <c r="O85" s="136"/>
      <c r="P85" s="139"/>
      <c r="Q85" s="142"/>
      <c r="R85" s="136"/>
      <c r="S85" s="142"/>
      <c r="T85" s="136"/>
      <c r="U85" s="145"/>
      <c r="AA85" s="42"/>
      <c r="AB85" s="44" t="str">
        <f>IF($P85="","0",VLOOKUP($P85,登録データ!$Q$4:$R$23,2,FALSE))</f>
        <v>0</v>
      </c>
      <c r="AC85" s="44" t="str">
        <f t="shared" si="7"/>
        <v>00</v>
      </c>
      <c r="AD85" s="44" t="str">
        <f t="shared" si="8"/>
        <v/>
      </c>
      <c r="AE85" s="44" t="str">
        <f t="shared" ref="AE85:AE148" si="51">IF($AD85=2,IF($S85="","0000",CONCATENATE(RIGHT($S85+100,2),$AC85)),IF($S85="","000000",CONCATENATE(RIGHT($Q85+100,2),RIGHT($S85+100,2),$AC85)))</f>
        <v>000000</v>
      </c>
      <c r="AF85" s="44" t="str">
        <f t="shared" ref="AF85:AF148" si="52">IF($P85="","",CONCATENATE($AB85," ",IF($AD85=1,RIGHT($AE85+10000000,7),RIGHT($AE85+100000,5))))</f>
        <v/>
      </c>
      <c r="AG85" s="44" t="str">
        <f t="shared" si="4"/>
        <v/>
      </c>
      <c r="AH85" s="147"/>
      <c r="AI85" s="147"/>
    </row>
    <row r="86" spans="2:35" ht="19.5" thickBot="1">
      <c r="B86" s="150"/>
      <c r="C86" s="166"/>
      <c r="D86" s="157"/>
      <c r="E86" s="158"/>
      <c r="F86" s="159"/>
      <c r="G86" s="157"/>
      <c r="H86" s="158"/>
      <c r="I86" s="159"/>
      <c r="J86" s="157"/>
      <c r="K86" s="159"/>
      <c r="L86" s="157"/>
      <c r="M86" s="158"/>
      <c r="N86" s="159"/>
      <c r="O86" s="137"/>
      <c r="P86" s="140"/>
      <c r="Q86" s="143"/>
      <c r="R86" s="137"/>
      <c r="S86" s="143"/>
      <c r="T86" s="137"/>
      <c r="U86" s="146"/>
      <c r="AA86" s="42"/>
      <c r="AB86" s="44" t="str">
        <f>IF($P86="","0",VLOOKUP($P86,登録データ!$Q$4:$R$23,2,FALSE))</f>
        <v>0</v>
      </c>
      <c r="AC86" s="44" t="str">
        <f t="shared" ref="AC86:AC149" si="53">IF($U86="","00",IF(LEN($U86)=1,$U86*10,$U86))</f>
        <v>00</v>
      </c>
      <c r="AD86" s="44" t="str">
        <f t="shared" ref="AD86:AD149" si="54">IF($P86="","",IF(OR(RIGHT($P86,1)="m",RIGHT($P86,1)="H"),1,2))</f>
        <v/>
      </c>
      <c r="AE86" s="44" t="str">
        <f t="shared" si="51"/>
        <v>000000</v>
      </c>
      <c r="AF86" s="44" t="str">
        <f t="shared" si="52"/>
        <v/>
      </c>
      <c r="AG86" s="44" t="str">
        <f t="shared" ref="AG86:AG149" si="55">IF($S86="","",IF(OR(VALUE($S86)&lt;60,$T86="m"),0,1))</f>
        <v/>
      </c>
      <c r="AH86" s="147"/>
      <c r="AI86" s="147"/>
    </row>
    <row r="87" spans="2:35" ht="19.5" thickTop="1">
      <c r="B87" s="149">
        <v>23</v>
      </c>
      <c r="C87" s="164"/>
      <c r="D87" s="151"/>
      <c r="E87" s="152"/>
      <c r="F87" s="153"/>
      <c r="G87" s="151"/>
      <c r="H87" s="152"/>
      <c r="I87" s="153"/>
      <c r="J87" s="151"/>
      <c r="K87" s="153"/>
      <c r="L87" s="151"/>
      <c r="M87" s="152"/>
      <c r="N87" s="153"/>
      <c r="O87" s="135" t="s">
        <v>170</v>
      </c>
      <c r="P87" s="138"/>
      <c r="Q87" s="141"/>
      <c r="R87" s="135" t="str">
        <f t="shared" ref="R87" si="56">IF($P87="","",IF(OR(RIGHT($P87,1)="m",RIGHT($P87,1)="H"),"分",""))</f>
        <v/>
      </c>
      <c r="S87" s="141"/>
      <c r="T87" s="135" t="str">
        <f t="shared" ref="T87" si="57">IF($P87="","",IF(OR(RIGHT($P87,1)="m",RIGHT($P87,1)="H"),"秒","m"))</f>
        <v/>
      </c>
      <c r="U87" s="144"/>
      <c r="AA87" s="42"/>
      <c r="AB87" s="44" t="str">
        <f>IF($P87="","0",VLOOKUP($P87,登録データ!$Q$4:$R$23,2,FALSE))</f>
        <v>0</v>
      </c>
      <c r="AC87" s="44" t="str">
        <f t="shared" si="53"/>
        <v>00</v>
      </c>
      <c r="AD87" s="44" t="str">
        <f t="shared" si="54"/>
        <v/>
      </c>
      <c r="AE87" s="44" t="str">
        <f t="shared" si="51"/>
        <v>000000</v>
      </c>
      <c r="AF87" s="44" t="str">
        <f t="shared" si="52"/>
        <v/>
      </c>
      <c r="AG87" s="44" t="str">
        <f t="shared" si="55"/>
        <v/>
      </c>
      <c r="AH87" s="147" t="str">
        <f>IF($C87="","",IF($C87="@",0,IF(COUNTIF($C$21:$C$620,$C87)=1,0,1)))</f>
        <v/>
      </c>
      <c r="AI87" s="147" t="str">
        <f>IF($L87="","",IF(OR($L87="北海道",$L87="東京都",$L87="大阪府",$L87="京都府",RIGHT($L87,1)="県"),0,1))</f>
        <v/>
      </c>
    </row>
    <row r="88" spans="2:35">
      <c r="B88" s="130"/>
      <c r="C88" s="165"/>
      <c r="D88" s="154"/>
      <c r="E88" s="155"/>
      <c r="F88" s="156"/>
      <c r="G88" s="154"/>
      <c r="H88" s="155"/>
      <c r="I88" s="156"/>
      <c r="J88" s="154"/>
      <c r="K88" s="156"/>
      <c r="L88" s="154"/>
      <c r="M88" s="155"/>
      <c r="N88" s="156"/>
      <c r="O88" s="136"/>
      <c r="P88" s="139"/>
      <c r="Q88" s="142"/>
      <c r="R88" s="136"/>
      <c r="S88" s="142"/>
      <c r="T88" s="136"/>
      <c r="U88" s="145"/>
      <c r="AA88" s="42"/>
      <c r="AB88" s="44" t="str">
        <f>IF($P88="","0",VLOOKUP($P88,登録データ!$Q$4:$R$23,2,FALSE))</f>
        <v>0</v>
      </c>
      <c r="AC88" s="44" t="str">
        <f t="shared" si="53"/>
        <v>00</v>
      </c>
      <c r="AD88" s="44" t="str">
        <f t="shared" si="54"/>
        <v/>
      </c>
      <c r="AE88" s="44" t="str">
        <f t="shared" si="51"/>
        <v>000000</v>
      </c>
      <c r="AF88" s="44" t="str">
        <f t="shared" si="52"/>
        <v/>
      </c>
      <c r="AG88" s="44" t="str">
        <f t="shared" si="55"/>
        <v/>
      </c>
      <c r="AH88" s="147"/>
      <c r="AI88" s="147"/>
    </row>
    <row r="89" spans="2:35" ht="19.5" thickBot="1">
      <c r="B89" s="150"/>
      <c r="C89" s="166"/>
      <c r="D89" s="157"/>
      <c r="E89" s="158"/>
      <c r="F89" s="159"/>
      <c r="G89" s="157"/>
      <c r="H89" s="158"/>
      <c r="I89" s="159"/>
      <c r="J89" s="157"/>
      <c r="K89" s="159"/>
      <c r="L89" s="157"/>
      <c r="M89" s="158"/>
      <c r="N89" s="159"/>
      <c r="O89" s="137"/>
      <c r="P89" s="140"/>
      <c r="Q89" s="143"/>
      <c r="R89" s="137"/>
      <c r="S89" s="143"/>
      <c r="T89" s="137"/>
      <c r="U89" s="146"/>
      <c r="AA89" s="42"/>
      <c r="AB89" s="44" t="str">
        <f>IF($P89="","0",VLOOKUP($P89,登録データ!$Q$4:$R$23,2,FALSE))</f>
        <v>0</v>
      </c>
      <c r="AC89" s="44" t="str">
        <f t="shared" si="53"/>
        <v>00</v>
      </c>
      <c r="AD89" s="44" t="str">
        <f t="shared" si="54"/>
        <v/>
      </c>
      <c r="AE89" s="44" t="str">
        <f t="shared" si="51"/>
        <v>000000</v>
      </c>
      <c r="AF89" s="44" t="str">
        <f t="shared" si="52"/>
        <v/>
      </c>
      <c r="AG89" s="44" t="str">
        <f t="shared" si="55"/>
        <v/>
      </c>
      <c r="AH89" s="147"/>
      <c r="AI89" s="147"/>
    </row>
    <row r="90" spans="2:35" ht="19.5" thickTop="1">
      <c r="B90" s="149">
        <v>24</v>
      </c>
      <c r="C90" s="164"/>
      <c r="D90" s="151"/>
      <c r="E90" s="152"/>
      <c r="F90" s="153"/>
      <c r="G90" s="151"/>
      <c r="H90" s="152"/>
      <c r="I90" s="153"/>
      <c r="J90" s="151"/>
      <c r="K90" s="153"/>
      <c r="L90" s="151"/>
      <c r="M90" s="152"/>
      <c r="N90" s="153"/>
      <c r="O90" s="135" t="s">
        <v>170</v>
      </c>
      <c r="P90" s="138"/>
      <c r="Q90" s="141"/>
      <c r="R90" s="135" t="str">
        <f t="shared" ref="R90" si="58">IF($P90="","",IF(OR(RIGHT($P90,1)="m",RIGHT($P90,1)="H"),"分",""))</f>
        <v/>
      </c>
      <c r="S90" s="141"/>
      <c r="T90" s="135" t="str">
        <f t="shared" ref="T90" si="59">IF($P90="","",IF(OR(RIGHT($P90,1)="m",RIGHT($P90,1)="H"),"秒","m"))</f>
        <v/>
      </c>
      <c r="U90" s="144"/>
      <c r="AA90" s="42"/>
      <c r="AB90" s="44" t="str">
        <f>IF($P90="","0",VLOOKUP($P90,登録データ!$Q$4:$R$23,2,FALSE))</f>
        <v>0</v>
      </c>
      <c r="AC90" s="44" t="str">
        <f t="shared" si="53"/>
        <v>00</v>
      </c>
      <c r="AD90" s="44" t="str">
        <f t="shared" si="54"/>
        <v/>
      </c>
      <c r="AE90" s="44" t="str">
        <f t="shared" si="51"/>
        <v>000000</v>
      </c>
      <c r="AF90" s="44" t="str">
        <f t="shared" si="52"/>
        <v/>
      </c>
      <c r="AG90" s="44" t="str">
        <f t="shared" si="55"/>
        <v/>
      </c>
      <c r="AH90" s="147" t="str">
        <f>IF($C90="","",IF($C90="@",0,IF(COUNTIF($C$21:$C$620,$C90)=1,0,1)))</f>
        <v/>
      </c>
      <c r="AI90" s="147" t="str">
        <f>IF($L90="","",IF(OR($L90="北海道",$L90="東京都",$L90="大阪府",$L90="京都府",RIGHT($L90,1)="県"),0,1))</f>
        <v/>
      </c>
    </row>
    <row r="91" spans="2:35">
      <c r="B91" s="130"/>
      <c r="C91" s="165"/>
      <c r="D91" s="154"/>
      <c r="E91" s="155"/>
      <c r="F91" s="156"/>
      <c r="G91" s="154"/>
      <c r="H91" s="155"/>
      <c r="I91" s="156"/>
      <c r="J91" s="154"/>
      <c r="K91" s="156"/>
      <c r="L91" s="154"/>
      <c r="M91" s="155"/>
      <c r="N91" s="156"/>
      <c r="O91" s="136"/>
      <c r="P91" s="139"/>
      <c r="Q91" s="142"/>
      <c r="R91" s="136"/>
      <c r="S91" s="142"/>
      <c r="T91" s="136"/>
      <c r="U91" s="145"/>
      <c r="AA91" s="42"/>
      <c r="AB91" s="44" t="str">
        <f>IF($P91="","0",VLOOKUP($P91,登録データ!$Q$4:$R$23,2,FALSE))</f>
        <v>0</v>
      </c>
      <c r="AC91" s="44" t="str">
        <f t="shared" si="53"/>
        <v>00</v>
      </c>
      <c r="AD91" s="44" t="str">
        <f t="shared" si="54"/>
        <v/>
      </c>
      <c r="AE91" s="44" t="str">
        <f t="shared" si="51"/>
        <v>000000</v>
      </c>
      <c r="AF91" s="44" t="str">
        <f t="shared" si="52"/>
        <v/>
      </c>
      <c r="AG91" s="44" t="str">
        <f t="shared" si="55"/>
        <v/>
      </c>
      <c r="AH91" s="147"/>
      <c r="AI91" s="147"/>
    </row>
    <row r="92" spans="2:35" ht="19.5" thickBot="1">
      <c r="B92" s="150"/>
      <c r="C92" s="166"/>
      <c r="D92" s="157"/>
      <c r="E92" s="158"/>
      <c r="F92" s="159"/>
      <c r="G92" s="157"/>
      <c r="H92" s="158"/>
      <c r="I92" s="159"/>
      <c r="J92" s="157"/>
      <c r="K92" s="159"/>
      <c r="L92" s="157"/>
      <c r="M92" s="158"/>
      <c r="N92" s="159"/>
      <c r="O92" s="137"/>
      <c r="P92" s="140"/>
      <c r="Q92" s="143"/>
      <c r="R92" s="137"/>
      <c r="S92" s="143"/>
      <c r="T92" s="137"/>
      <c r="U92" s="146"/>
      <c r="AA92" s="42"/>
      <c r="AB92" s="44" t="str">
        <f>IF($P92="","0",VLOOKUP($P92,登録データ!$Q$4:$R$23,2,FALSE))</f>
        <v>0</v>
      </c>
      <c r="AC92" s="44" t="str">
        <f t="shared" si="53"/>
        <v>00</v>
      </c>
      <c r="AD92" s="44" t="str">
        <f t="shared" si="54"/>
        <v/>
      </c>
      <c r="AE92" s="44" t="str">
        <f t="shared" si="51"/>
        <v>000000</v>
      </c>
      <c r="AF92" s="44" t="str">
        <f t="shared" si="52"/>
        <v/>
      </c>
      <c r="AG92" s="44" t="str">
        <f t="shared" si="55"/>
        <v/>
      </c>
      <c r="AH92" s="147"/>
      <c r="AI92" s="147"/>
    </row>
    <row r="93" spans="2:35" ht="19.5" thickTop="1">
      <c r="B93" s="149">
        <v>25</v>
      </c>
      <c r="C93" s="164"/>
      <c r="D93" s="151"/>
      <c r="E93" s="152"/>
      <c r="F93" s="153"/>
      <c r="G93" s="151"/>
      <c r="H93" s="152"/>
      <c r="I93" s="153"/>
      <c r="J93" s="151"/>
      <c r="K93" s="153"/>
      <c r="L93" s="151"/>
      <c r="M93" s="152"/>
      <c r="N93" s="153"/>
      <c r="O93" s="135" t="s">
        <v>170</v>
      </c>
      <c r="P93" s="138"/>
      <c r="Q93" s="141"/>
      <c r="R93" s="135" t="str">
        <f t="shared" ref="R93" si="60">IF($P93="","",IF(OR(RIGHT($P93,1)="m",RIGHT($P93,1)="H"),"分",""))</f>
        <v/>
      </c>
      <c r="S93" s="141"/>
      <c r="T93" s="135" t="str">
        <f t="shared" ref="T93" si="61">IF($P93="","",IF(OR(RIGHT($P93,1)="m",RIGHT($P93,1)="H"),"秒","m"))</f>
        <v/>
      </c>
      <c r="U93" s="144"/>
      <c r="AA93" s="42"/>
      <c r="AB93" s="44" t="str">
        <f>IF($P93="","0",VLOOKUP($P93,登録データ!$Q$4:$R$23,2,FALSE))</f>
        <v>0</v>
      </c>
      <c r="AC93" s="44" t="str">
        <f t="shared" si="53"/>
        <v>00</v>
      </c>
      <c r="AD93" s="44" t="str">
        <f t="shared" si="54"/>
        <v/>
      </c>
      <c r="AE93" s="44" t="str">
        <f t="shared" si="51"/>
        <v>000000</v>
      </c>
      <c r="AF93" s="44" t="str">
        <f t="shared" si="52"/>
        <v/>
      </c>
      <c r="AG93" s="44" t="str">
        <f t="shared" si="55"/>
        <v/>
      </c>
      <c r="AH93" s="147" t="str">
        <f>IF($C93="","",IF($C93="@",0,IF(COUNTIF($C$21:$C$620,$C93)=1,0,1)))</f>
        <v/>
      </c>
      <c r="AI93" s="147" t="str">
        <f>IF($L93="","",IF(OR($L93="北海道",$L93="東京都",$L93="大阪府",$L93="京都府",RIGHT($L93,1)="県"),0,1))</f>
        <v/>
      </c>
    </row>
    <row r="94" spans="2:35">
      <c r="B94" s="130"/>
      <c r="C94" s="165"/>
      <c r="D94" s="154"/>
      <c r="E94" s="155"/>
      <c r="F94" s="156"/>
      <c r="G94" s="154"/>
      <c r="H94" s="155"/>
      <c r="I94" s="156"/>
      <c r="J94" s="154"/>
      <c r="K94" s="156"/>
      <c r="L94" s="154"/>
      <c r="M94" s="155"/>
      <c r="N94" s="156"/>
      <c r="O94" s="136"/>
      <c r="P94" s="139"/>
      <c r="Q94" s="142"/>
      <c r="R94" s="136"/>
      <c r="S94" s="142"/>
      <c r="T94" s="136"/>
      <c r="U94" s="145"/>
      <c r="AA94" s="42"/>
      <c r="AB94" s="44" t="str">
        <f>IF($P94="","0",VLOOKUP($P94,登録データ!$Q$4:$R$23,2,FALSE))</f>
        <v>0</v>
      </c>
      <c r="AC94" s="44" t="str">
        <f t="shared" si="53"/>
        <v>00</v>
      </c>
      <c r="AD94" s="44" t="str">
        <f t="shared" si="54"/>
        <v/>
      </c>
      <c r="AE94" s="44" t="str">
        <f t="shared" si="51"/>
        <v>000000</v>
      </c>
      <c r="AF94" s="44" t="str">
        <f t="shared" si="52"/>
        <v/>
      </c>
      <c r="AG94" s="44" t="str">
        <f t="shared" si="55"/>
        <v/>
      </c>
      <c r="AH94" s="147"/>
      <c r="AI94" s="147"/>
    </row>
    <row r="95" spans="2:35" ht="19.5" thickBot="1">
      <c r="B95" s="150"/>
      <c r="C95" s="166"/>
      <c r="D95" s="157"/>
      <c r="E95" s="158"/>
      <c r="F95" s="159"/>
      <c r="G95" s="157"/>
      <c r="H95" s="158"/>
      <c r="I95" s="159"/>
      <c r="J95" s="157"/>
      <c r="K95" s="159"/>
      <c r="L95" s="157"/>
      <c r="M95" s="158"/>
      <c r="N95" s="159"/>
      <c r="O95" s="137"/>
      <c r="P95" s="140"/>
      <c r="Q95" s="143"/>
      <c r="R95" s="137"/>
      <c r="S95" s="143"/>
      <c r="T95" s="137"/>
      <c r="U95" s="146"/>
      <c r="AA95" s="42"/>
      <c r="AB95" s="44" t="str">
        <f>IF($P95="","0",VLOOKUP($P95,登録データ!$Q$4:$R$23,2,FALSE))</f>
        <v>0</v>
      </c>
      <c r="AC95" s="44" t="str">
        <f t="shared" si="53"/>
        <v>00</v>
      </c>
      <c r="AD95" s="44" t="str">
        <f t="shared" si="54"/>
        <v/>
      </c>
      <c r="AE95" s="44" t="str">
        <f t="shared" si="51"/>
        <v>000000</v>
      </c>
      <c r="AF95" s="44" t="str">
        <f t="shared" si="52"/>
        <v/>
      </c>
      <c r="AG95" s="44" t="str">
        <f t="shared" si="55"/>
        <v/>
      </c>
      <c r="AH95" s="147"/>
      <c r="AI95" s="147"/>
    </row>
    <row r="96" spans="2:35" ht="19.5" thickTop="1">
      <c r="B96" s="149">
        <v>26</v>
      </c>
      <c r="C96" s="164"/>
      <c r="D96" s="151"/>
      <c r="E96" s="152"/>
      <c r="F96" s="153"/>
      <c r="G96" s="151"/>
      <c r="H96" s="152"/>
      <c r="I96" s="153"/>
      <c r="J96" s="151"/>
      <c r="K96" s="153"/>
      <c r="L96" s="151"/>
      <c r="M96" s="152"/>
      <c r="N96" s="153"/>
      <c r="O96" s="135" t="s">
        <v>170</v>
      </c>
      <c r="P96" s="138"/>
      <c r="Q96" s="141"/>
      <c r="R96" s="135" t="str">
        <f t="shared" ref="R96" si="62">IF($P96="","",IF(OR(RIGHT($P96,1)="m",RIGHT($P96,1)="H"),"分",""))</f>
        <v/>
      </c>
      <c r="S96" s="141"/>
      <c r="T96" s="135" t="str">
        <f t="shared" ref="T96" si="63">IF($P96="","",IF(OR(RIGHT($P96,1)="m",RIGHT($P96,1)="H"),"秒","m"))</f>
        <v/>
      </c>
      <c r="U96" s="144"/>
      <c r="AA96" s="42"/>
      <c r="AB96" s="44" t="str">
        <f>IF($P96="","0",VLOOKUP($P96,登録データ!$Q$4:$R$23,2,FALSE))</f>
        <v>0</v>
      </c>
      <c r="AC96" s="44" t="str">
        <f t="shared" si="53"/>
        <v>00</v>
      </c>
      <c r="AD96" s="44" t="str">
        <f t="shared" si="54"/>
        <v/>
      </c>
      <c r="AE96" s="44" t="str">
        <f t="shared" si="51"/>
        <v>000000</v>
      </c>
      <c r="AF96" s="44" t="str">
        <f t="shared" si="52"/>
        <v/>
      </c>
      <c r="AG96" s="44" t="str">
        <f t="shared" si="55"/>
        <v/>
      </c>
      <c r="AH96" s="147" t="str">
        <f>IF($C96="","",IF($C96="@",0,IF(COUNTIF($C$21:$C$620,$C96)=1,0,1)))</f>
        <v/>
      </c>
      <c r="AI96" s="147" t="str">
        <f>IF($L96="","",IF(OR($L96="北海道",$L96="東京都",$L96="大阪府",$L96="京都府",RIGHT($L96,1)="県"),0,1))</f>
        <v/>
      </c>
    </row>
    <row r="97" spans="2:35">
      <c r="B97" s="130"/>
      <c r="C97" s="165"/>
      <c r="D97" s="154"/>
      <c r="E97" s="155"/>
      <c r="F97" s="156"/>
      <c r="G97" s="154"/>
      <c r="H97" s="155"/>
      <c r="I97" s="156"/>
      <c r="J97" s="154"/>
      <c r="K97" s="156"/>
      <c r="L97" s="154"/>
      <c r="M97" s="155"/>
      <c r="N97" s="156"/>
      <c r="O97" s="136"/>
      <c r="P97" s="139"/>
      <c r="Q97" s="142"/>
      <c r="R97" s="136"/>
      <c r="S97" s="142"/>
      <c r="T97" s="136"/>
      <c r="U97" s="145"/>
      <c r="AA97" s="42"/>
      <c r="AB97" s="44" t="str">
        <f>IF($P97="","0",VLOOKUP($P97,登録データ!$Q$4:$R$23,2,FALSE))</f>
        <v>0</v>
      </c>
      <c r="AC97" s="44" t="str">
        <f t="shared" si="53"/>
        <v>00</v>
      </c>
      <c r="AD97" s="44" t="str">
        <f t="shared" si="54"/>
        <v/>
      </c>
      <c r="AE97" s="44" t="str">
        <f t="shared" si="51"/>
        <v>000000</v>
      </c>
      <c r="AF97" s="44" t="str">
        <f t="shared" si="52"/>
        <v/>
      </c>
      <c r="AG97" s="44" t="str">
        <f t="shared" si="55"/>
        <v/>
      </c>
      <c r="AH97" s="147"/>
      <c r="AI97" s="147"/>
    </row>
    <row r="98" spans="2:35" ht="19.5" thickBot="1">
      <c r="B98" s="150"/>
      <c r="C98" s="166"/>
      <c r="D98" s="157"/>
      <c r="E98" s="158"/>
      <c r="F98" s="159"/>
      <c r="G98" s="157"/>
      <c r="H98" s="158"/>
      <c r="I98" s="159"/>
      <c r="J98" s="157"/>
      <c r="K98" s="159"/>
      <c r="L98" s="157"/>
      <c r="M98" s="158"/>
      <c r="N98" s="159"/>
      <c r="O98" s="137"/>
      <c r="P98" s="140"/>
      <c r="Q98" s="143"/>
      <c r="R98" s="137"/>
      <c r="S98" s="143"/>
      <c r="T98" s="137"/>
      <c r="U98" s="146"/>
      <c r="AA98" s="42"/>
      <c r="AB98" s="44" t="str">
        <f>IF($P98="","0",VLOOKUP($P98,登録データ!$Q$4:$R$23,2,FALSE))</f>
        <v>0</v>
      </c>
      <c r="AC98" s="44" t="str">
        <f t="shared" si="53"/>
        <v>00</v>
      </c>
      <c r="AD98" s="44" t="str">
        <f t="shared" si="54"/>
        <v/>
      </c>
      <c r="AE98" s="44" t="str">
        <f t="shared" si="51"/>
        <v>000000</v>
      </c>
      <c r="AF98" s="44" t="str">
        <f t="shared" si="52"/>
        <v/>
      </c>
      <c r="AG98" s="44" t="str">
        <f t="shared" si="55"/>
        <v/>
      </c>
      <c r="AH98" s="147"/>
      <c r="AI98" s="147"/>
    </row>
    <row r="99" spans="2:35" ht="19.5" thickTop="1">
      <c r="B99" s="149">
        <v>27</v>
      </c>
      <c r="C99" s="164"/>
      <c r="D99" s="151"/>
      <c r="E99" s="152"/>
      <c r="F99" s="153"/>
      <c r="G99" s="151"/>
      <c r="H99" s="152"/>
      <c r="I99" s="153"/>
      <c r="J99" s="151"/>
      <c r="K99" s="153"/>
      <c r="L99" s="151"/>
      <c r="M99" s="152"/>
      <c r="N99" s="153"/>
      <c r="O99" s="135" t="s">
        <v>170</v>
      </c>
      <c r="P99" s="138"/>
      <c r="Q99" s="141"/>
      <c r="R99" s="135" t="str">
        <f t="shared" ref="R99" si="64">IF($P99="","",IF(OR(RIGHT($P99,1)="m",RIGHT($P99,1)="H"),"分",""))</f>
        <v/>
      </c>
      <c r="S99" s="141"/>
      <c r="T99" s="135" t="str">
        <f t="shared" ref="T99" si="65">IF($P99="","",IF(OR(RIGHT($P99,1)="m",RIGHT($P99,1)="H"),"秒","m"))</f>
        <v/>
      </c>
      <c r="U99" s="144"/>
      <c r="AA99" s="42"/>
      <c r="AB99" s="44" t="str">
        <f>IF($P99="","0",VLOOKUP($P99,登録データ!$Q$4:$R$23,2,FALSE))</f>
        <v>0</v>
      </c>
      <c r="AC99" s="44" t="str">
        <f t="shared" si="53"/>
        <v>00</v>
      </c>
      <c r="AD99" s="44" t="str">
        <f t="shared" si="54"/>
        <v/>
      </c>
      <c r="AE99" s="44" t="str">
        <f t="shared" si="51"/>
        <v>000000</v>
      </c>
      <c r="AF99" s="44" t="str">
        <f t="shared" si="52"/>
        <v/>
      </c>
      <c r="AG99" s="44" t="str">
        <f t="shared" si="55"/>
        <v/>
      </c>
      <c r="AH99" s="147" t="str">
        <f>IF($C99="","",IF($C99="@",0,IF(COUNTIF($C$21:$C$620,$C99)=1,0,1)))</f>
        <v/>
      </c>
      <c r="AI99" s="147" t="str">
        <f>IF($L99="","",IF(OR($L99="北海道",$L99="東京都",$L99="大阪府",$L99="京都府",RIGHT($L99,1)="県"),0,1))</f>
        <v/>
      </c>
    </row>
    <row r="100" spans="2:35">
      <c r="B100" s="130"/>
      <c r="C100" s="165"/>
      <c r="D100" s="154"/>
      <c r="E100" s="155"/>
      <c r="F100" s="156"/>
      <c r="G100" s="154"/>
      <c r="H100" s="155"/>
      <c r="I100" s="156"/>
      <c r="J100" s="154"/>
      <c r="K100" s="156"/>
      <c r="L100" s="154"/>
      <c r="M100" s="155"/>
      <c r="N100" s="156"/>
      <c r="O100" s="136"/>
      <c r="P100" s="139"/>
      <c r="Q100" s="142"/>
      <c r="R100" s="136"/>
      <c r="S100" s="142"/>
      <c r="T100" s="136"/>
      <c r="U100" s="145"/>
      <c r="AA100" s="42"/>
      <c r="AB100" s="44" t="str">
        <f>IF($P100="","0",VLOOKUP($P100,登録データ!$Q$4:$R$23,2,FALSE))</f>
        <v>0</v>
      </c>
      <c r="AC100" s="44" t="str">
        <f t="shared" si="53"/>
        <v>00</v>
      </c>
      <c r="AD100" s="44" t="str">
        <f t="shared" si="54"/>
        <v/>
      </c>
      <c r="AE100" s="44" t="str">
        <f t="shared" si="51"/>
        <v>000000</v>
      </c>
      <c r="AF100" s="44" t="str">
        <f t="shared" si="52"/>
        <v/>
      </c>
      <c r="AG100" s="44" t="str">
        <f t="shared" si="55"/>
        <v/>
      </c>
      <c r="AH100" s="147"/>
      <c r="AI100" s="147"/>
    </row>
    <row r="101" spans="2:35" ht="19.5" thickBot="1">
      <c r="B101" s="150"/>
      <c r="C101" s="166"/>
      <c r="D101" s="157"/>
      <c r="E101" s="158"/>
      <c r="F101" s="159"/>
      <c r="G101" s="157"/>
      <c r="H101" s="158"/>
      <c r="I101" s="159"/>
      <c r="J101" s="157"/>
      <c r="K101" s="159"/>
      <c r="L101" s="157"/>
      <c r="M101" s="158"/>
      <c r="N101" s="159"/>
      <c r="O101" s="137"/>
      <c r="P101" s="140"/>
      <c r="Q101" s="143"/>
      <c r="R101" s="137"/>
      <c r="S101" s="143"/>
      <c r="T101" s="137"/>
      <c r="U101" s="146"/>
      <c r="AA101" s="42"/>
      <c r="AB101" s="44" t="str">
        <f>IF($P101="","0",VLOOKUP($P101,登録データ!$Q$4:$R$23,2,FALSE))</f>
        <v>0</v>
      </c>
      <c r="AC101" s="44" t="str">
        <f t="shared" si="53"/>
        <v>00</v>
      </c>
      <c r="AD101" s="44" t="str">
        <f t="shared" si="54"/>
        <v/>
      </c>
      <c r="AE101" s="44" t="str">
        <f t="shared" si="51"/>
        <v>000000</v>
      </c>
      <c r="AF101" s="44" t="str">
        <f t="shared" si="52"/>
        <v/>
      </c>
      <c r="AG101" s="44" t="str">
        <f t="shared" si="55"/>
        <v/>
      </c>
      <c r="AH101" s="147"/>
      <c r="AI101" s="147"/>
    </row>
    <row r="102" spans="2:35" ht="19.5" thickTop="1">
      <c r="B102" s="149">
        <v>28</v>
      </c>
      <c r="C102" s="164"/>
      <c r="D102" s="151"/>
      <c r="E102" s="152"/>
      <c r="F102" s="153"/>
      <c r="G102" s="151"/>
      <c r="H102" s="152"/>
      <c r="I102" s="153"/>
      <c r="J102" s="151"/>
      <c r="K102" s="153"/>
      <c r="L102" s="151"/>
      <c r="M102" s="152"/>
      <c r="N102" s="153"/>
      <c r="O102" s="135" t="s">
        <v>170</v>
      </c>
      <c r="P102" s="138"/>
      <c r="Q102" s="141"/>
      <c r="R102" s="135" t="str">
        <f t="shared" ref="R102" si="66">IF($P102="","",IF(OR(RIGHT($P102,1)="m",RIGHT($P102,1)="H"),"分",""))</f>
        <v/>
      </c>
      <c r="S102" s="141"/>
      <c r="T102" s="135" t="str">
        <f t="shared" ref="T102" si="67">IF($P102="","",IF(OR(RIGHT($P102,1)="m",RIGHT($P102,1)="H"),"秒","m"))</f>
        <v/>
      </c>
      <c r="U102" s="144"/>
      <c r="AA102" s="42"/>
      <c r="AB102" s="44" t="str">
        <f>IF($P102="","0",VLOOKUP($P102,登録データ!$Q$4:$R$23,2,FALSE))</f>
        <v>0</v>
      </c>
      <c r="AC102" s="44" t="str">
        <f t="shared" si="53"/>
        <v>00</v>
      </c>
      <c r="AD102" s="44" t="str">
        <f t="shared" si="54"/>
        <v/>
      </c>
      <c r="AE102" s="44" t="str">
        <f t="shared" si="51"/>
        <v>000000</v>
      </c>
      <c r="AF102" s="44" t="str">
        <f t="shared" si="52"/>
        <v/>
      </c>
      <c r="AG102" s="44" t="str">
        <f t="shared" si="55"/>
        <v/>
      </c>
      <c r="AH102" s="147" t="str">
        <f>IF($C102="","",IF($C102="@",0,IF(COUNTIF($C$21:$C$620,$C102)=1,0,1)))</f>
        <v/>
      </c>
      <c r="AI102" s="147" t="str">
        <f>IF($L102="","",IF(OR($L102="北海道",$L102="東京都",$L102="大阪府",$L102="京都府",RIGHT($L102,1)="県"),0,1))</f>
        <v/>
      </c>
    </row>
    <row r="103" spans="2:35">
      <c r="B103" s="130"/>
      <c r="C103" s="165"/>
      <c r="D103" s="154"/>
      <c r="E103" s="155"/>
      <c r="F103" s="156"/>
      <c r="G103" s="154"/>
      <c r="H103" s="155"/>
      <c r="I103" s="156"/>
      <c r="J103" s="154"/>
      <c r="K103" s="156"/>
      <c r="L103" s="154"/>
      <c r="M103" s="155"/>
      <c r="N103" s="156"/>
      <c r="O103" s="136"/>
      <c r="P103" s="139"/>
      <c r="Q103" s="142"/>
      <c r="R103" s="136"/>
      <c r="S103" s="142"/>
      <c r="T103" s="136"/>
      <c r="U103" s="145"/>
      <c r="AA103" s="42"/>
      <c r="AB103" s="44" t="str">
        <f>IF($P103="","0",VLOOKUP($P103,登録データ!$Q$4:$R$23,2,FALSE))</f>
        <v>0</v>
      </c>
      <c r="AC103" s="44" t="str">
        <f t="shared" si="53"/>
        <v>00</v>
      </c>
      <c r="AD103" s="44" t="str">
        <f t="shared" si="54"/>
        <v/>
      </c>
      <c r="AE103" s="44" t="str">
        <f t="shared" si="51"/>
        <v>000000</v>
      </c>
      <c r="AF103" s="44" t="str">
        <f t="shared" si="52"/>
        <v/>
      </c>
      <c r="AG103" s="44" t="str">
        <f t="shared" si="55"/>
        <v/>
      </c>
      <c r="AH103" s="147"/>
      <c r="AI103" s="147"/>
    </row>
    <row r="104" spans="2:35" ht="19.5" thickBot="1">
      <c r="B104" s="150"/>
      <c r="C104" s="166"/>
      <c r="D104" s="157"/>
      <c r="E104" s="158"/>
      <c r="F104" s="159"/>
      <c r="G104" s="157"/>
      <c r="H104" s="158"/>
      <c r="I104" s="159"/>
      <c r="J104" s="157"/>
      <c r="K104" s="159"/>
      <c r="L104" s="157"/>
      <c r="M104" s="158"/>
      <c r="N104" s="159"/>
      <c r="O104" s="137"/>
      <c r="P104" s="140"/>
      <c r="Q104" s="143"/>
      <c r="R104" s="137"/>
      <c r="S104" s="143"/>
      <c r="T104" s="137"/>
      <c r="U104" s="146"/>
      <c r="AA104" s="42"/>
      <c r="AB104" s="44" t="str">
        <f>IF($P104="","0",VLOOKUP($P104,登録データ!$Q$4:$R$23,2,FALSE))</f>
        <v>0</v>
      </c>
      <c r="AC104" s="44" t="str">
        <f t="shared" si="53"/>
        <v>00</v>
      </c>
      <c r="AD104" s="44" t="str">
        <f t="shared" si="54"/>
        <v/>
      </c>
      <c r="AE104" s="44" t="str">
        <f t="shared" si="51"/>
        <v>000000</v>
      </c>
      <c r="AF104" s="44" t="str">
        <f t="shared" si="52"/>
        <v/>
      </c>
      <c r="AG104" s="44" t="str">
        <f t="shared" si="55"/>
        <v/>
      </c>
      <c r="AH104" s="147"/>
      <c r="AI104" s="147"/>
    </row>
    <row r="105" spans="2:35" ht="19.5" thickTop="1">
      <c r="B105" s="149">
        <v>29</v>
      </c>
      <c r="C105" s="164"/>
      <c r="D105" s="151"/>
      <c r="E105" s="152"/>
      <c r="F105" s="153"/>
      <c r="G105" s="151"/>
      <c r="H105" s="152"/>
      <c r="I105" s="153"/>
      <c r="J105" s="151"/>
      <c r="K105" s="153"/>
      <c r="L105" s="151"/>
      <c r="M105" s="152"/>
      <c r="N105" s="153"/>
      <c r="O105" s="135" t="s">
        <v>170</v>
      </c>
      <c r="P105" s="138"/>
      <c r="Q105" s="141"/>
      <c r="R105" s="135" t="str">
        <f t="shared" ref="R105" si="68">IF($P105="","",IF(OR(RIGHT($P105,1)="m",RIGHT($P105,1)="H"),"分",""))</f>
        <v/>
      </c>
      <c r="S105" s="141"/>
      <c r="T105" s="135" t="str">
        <f t="shared" ref="T105" si="69">IF($P105="","",IF(OR(RIGHT($P105,1)="m",RIGHT($P105,1)="H"),"秒","m"))</f>
        <v/>
      </c>
      <c r="U105" s="144"/>
      <c r="AA105" s="42"/>
      <c r="AB105" s="44" t="str">
        <f>IF($P105="","0",VLOOKUP($P105,登録データ!$Q$4:$R$23,2,FALSE))</f>
        <v>0</v>
      </c>
      <c r="AC105" s="44" t="str">
        <f t="shared" si="53"/>
        <v>00</v>
      </c>
      <c r="AD105" s="44" t="str">
        <f t="shared" si="54"/>
        <v/>
      </c>
      <c r="AE105" s="44" t="str">
        <f t="shared" si="51"/>
        <v>000000</v>
      </c>
      <c r="AF105" s="44" t="str">
        <f t="shared" si="52"/>
        <v/>
      </c>
      <c r="AG105" s="44" t="str">
        <f t="shared" si="55"/>
        <v/>
      </c>
      <c r="AH105" s="147" t="str">
        <f>IF($C105="","",IF($C105="@",0,IF(COUNTIF($C$21:$C$620,$C105)=1,0,1)))</f>
        <v/>
      </c>
      <c r="AI105" s="147" t="str">
        <f>IF($L105="","",IF(OR($L105="北海道",$L105="東京都",$L105="大阪府",$L105="京都府",RIGHT($L105,1)="県"),0,1))</f>
        <v/>
      </c>
    </row>
    <row r="106" spans="2:35">
      <c r="B106" s="130"/>
      <c r="C106" s="165"/>
      <c r="D106" s="154"/>
      <c r="E106" s="155"/>
      <c r="F106" s="156"/>
      <c r="G106" s="154"/>
      <c r="H106" s="155"/>
      <c r="I106" s="156"/>
      <c r="J106" s="154"/>
      <c r="K106" s="156"/>
      <c r="L106" s="154"/>
      <c r="M106" s="155"/>
      <c r="N106" s="156"/>
      <c r="O106" s="136"/>
      <c r="P106" s="139"/>
      <c r="Q106" s="142"/>
      <c r="R106" s="136"/>
      <c r="S106" s="142"/>
      <c r="T106" s="136"/>
      <c r="U106" s="145"/>
      <c r="AA106" s="42"/>
      <c r="AB106" s="44" t="str">
        <f>IF($P106="","0",VLOOKUP($P106,登録データ!$Q$4:$R$23,2,FALSE))</f>
        <v>0</v>
      </c>
      <c r="AC106" s="44" t="str">
        <f t="shared" si="53"/>
        <v>00</v>
      </c>
      <c r="AD106" s="44" t="str">
        <f t="shared" si="54"/>
        <v/>
      </c>
      <c r="AE106" s="44" t="str">
        <f t="shared" si="51"/>
        <v>000000</v>
      </c>
      <c r="AF106" s="44" t="str">
        <f t="shared" si="52"/>
        <v/>
      </c>
      <c r="AG106" s="44" t="str">
        <f t="shared" si="55"/>
        <v/>
      </c>
      <c r="AH106" s="147"/>
      <c r="AI106" s="147"/>
    </row>
    <row r="107" spans="2:35" ht="19.5" thickBot="1">
      <c r="B107" s="150"/>
      <c r="C107" s="166"/>
      <c r="D107" s="157"/>
      <c r="E107" s="158"/>
      <c r="F107" s="159"/>
      <c r="G107" s="157"/>
      <c r="H107" s="158"/>
      <c r="I107" s="159"/>
      <c r="J107" s="157"/>
      <c r="K107" s="159"/>
      <c r="L107" s="157"/>
      <c r="M107" s="158"/>
      <c r="N107" s="159"/>
      <c r="O107" s="137"/>
      <c r="P107" s="140"/>
      <c r="Q107" s="143"/>
      <c r="R107" s="137"/>
      <c r="S107" s="143"/>
      <c r="T107" s="137"/>
      <c r="U107" s="146"/>
      <c r="AA107" s="42"/>
      <c r="AB107" s="44" t="str">
        <f>IF($P107="","0",VLOOKUP($P107,登録データ!$Q$4:$R$23,2,FALSE))</f>
        <v>0</v>
      </c>
      <c r="AC107" s="44" t="str">
        <f t="shared" si="53"/>
        <v>00</v>
      </c>
      <c r="AD107" s="44" t="str">
        <f t="shared" si="54"/>
        <v/>
      </c>
      <c r="AE107" s="44" t="str">
        <f t="shared" si="51"/>
        <v>000000</v>
      </c>
      <c r="AF107" s="44" t="str">
        <f t="shared" si="52"/>
        <v/>
      </c>
      <c r="AG107" s="44" t="str">
        <f t="shared" si="55"/>
        <v/>
      </c>
      <c r="AH107" s="147"/>
      <c r="AI107" s="147"/>
    </row>
    <row r="108" spans="2:35" ht="19.5" thickTop="1">
      <c r="B108" s="149">
        <v>30</v>
      </c>
      <c r="C108" s="164"/>
      <c r="D108" s="151"/>
      <c r="E108" s="152"/>
      <c r="F108" s="153"/>
      <c r="G108" s="151"/>
      <c r="H108" s="152"/>
      <c r="I108" s="153"/>
      <c r="J108" s="151"/>
      <c r="K108" s="153"/>
      <c r="L108" s="151"/>
      <c r="M108" s="152"/>
      <c r="N108" s="153"/>
      <c r="O108" s="135" t="s">
        <v>170</v>
      </c>
      <c r="P108" s="138"/>
      <c r="Q108" s="141"/>
      <c r="R108" s="135" t="str">
        <f t="shared" ref="R108" si="70">IF($P108="","",IF(OR(RIGHT($P108,1)="m",RIGHT($P108,1)="H"),"分",""))</f>
        <v/>
      </c>
      <c r="S108" s="141"/>
      <c r="T108" s="135" t="str">
        <f t="shared" ref="T108" si="71">IF($P108="","",IF(OR(RIGHT($P108,1)="m",RIGHT($P108,1)="H"),"秒","m"))</f>
        <v/>
      </c>
      <c r="U108" s="144"/>
      <c r="AA108" s="42"/>
      <c r="AB108" s="44" t="str">
        <f>IF($P108="","0",VLOOKUP($P108,登録データ!$Q$4:$R$23,2,FALSE))</f>
        <v>0</v>
      </c>
      <c r="AC108" s="44" t="str">
        <f t="shared" si="53"/>
        <v>00</v>
      </c>
      <c r="AD108" s="44" t="str">
        <f t="shared" si="54"/>
        <v/>
      </c>
      <c r="AE108" s="44" t="str">
        <f t="shared" si="51"/>
        <v>000000</v>
      </c>
      <c r="AF108" s="44" t="str">
        <f t="shared" si="52"/>
        <v/>
      </c>
      <c r="AG108" s="44" t="str">
        <f t="shared" si="55"/>
        <v/>
      </c>
      <c r="AH108" s="147" t="str">
        <f>IF($C108="","",IF($C108="@",0,IF(COUNTIF($C$21:$C$620,$C108)=1,0,1)))</f>
        <v/>
      </c>
      <c r="AI108" s="147" t="str">
        <f>IF($L108="","",IF(OR($L108="北海道",$L108="東京都",$L108="大阪府",$L108="京都府",RIGHT($L108,1)="県"),0,1))</f>
        <v/>
      </c>
    </row>
    <row r="109" spans="2:35">
      <c r="B109" s="130"/>
      <c r="C109" s="165"/>
      <c r="D109" s="154"/>
      <c r="E109" s="155"/>
      <c r="F109" s="156"/>
      <c r="G109" s="154"/>
      <c r="H109" s="155"/>
      <c r="I109" s="156"/>
      <c r="J109" s="154"/>
      <c r="K109" s="156"/>
      <c r="L109" s="154"/>
      <c r="M109" s="155"/>
      <c r="N109" s="156"/>
      <c r="O109" s="136"/>
      <c r="P109" s="139"/>
      <c r="Q109" s="142"/>
      <c r="R109" s="136"/>
      <c r="S109" s="142"/>
      <c r="T109" s="136"/>
      <c r="U109" s="145"/>
      <c r="AA109" s="42"/>
      <c r="AB109" s="44" t="str">
        <f>IF($P109="","0",VLOOKUP($P109,登録データ!$Q$4:$R$23,2,FALSE))</f>
        <v>0</v>
      </c>
      <c r="AC109" s="44" t="str">
        <f t="shared" si="53"/>
        <v>00</v>
      </c>
      <c r="AD109" s="44" t="str">
        <f t="shared" si="54"/>
        <v/>
      </c>
      <c r="AE109" s="44" t="str">
        <f t="shared" si="51"/>
        <v>000000</v>
      </c>
      <c r="AF109" s="44" t="str">
        <f t="shared" si="52"/>
        <v/>
      </c>
      <c r="AG109" s="44" t="str">
        <f t="shared" si="55"/>
        <v/>
      </c>
      <c r="AH109" s="147"/>
      <c r="AI109" s="147"/>
    </row>
    <row r="110" spans="2:35" ht="19.5" thickBot="1">
      <c r="B110" s="150"/>
      <c r="C110" s="166"/>
      <c r="D110" s="157"/>
      <c r="E110" s="158"/>
      <c r="F110" s="159"/>
      <c r="G110" s="157"/>
      <c r="H110" s="158"/>
      <c r="I110" s="159"/>
      <c r="J110" s="157"/>
      <c r="K110" s="159"/>
      <c r="L110" s="157"/>
      <c r="M110" s="158"/>
      <c r="N110" s="159"/>
      <c r="O110" s="137"/>
      <c r="P110" s="140"/>
      <c r="Q110" s="143"/>
      <c r="R110" s="137"/>
      <c r="S110" s="143"/>
      <c r="T110" s="137"/>
      <c r="U110" s="146"/>
      <c r="AA110" s="42"/>
      <c r="AB110" s="44" t="str">
        <f>IF($P110="","0",VLOOKUP($P110,登録データ!$Q$4:$R$23,2,FALSE))</f>
        <v>0</v>
      </c>
      <c r="AC110" s="44" t="str">
        <f t="shared" si="53"/>
        <v>00</v>
      </c>
      <c r="AD110" s="44" t="str">
        <f t="shared" si="54"/>
        <v/>
      </c>
      <c r="AE110" s="44" t="str">
        <f t="shared" si="51"/>
        <v>000000</v>
      </c>
      <c r="AF110" s="44" t="str">
        <f t="shared" si="52"/>
        <v/>
      </c>
      <c r="AG110" s="44" t="str">
        <f t="shared" si="55"/>
        <v/>
      </c>
      <c r="AH110" s="147"/>
      <c r="AI110" s="147"/>
    </row>
    <row r="111" spans="2:35" ht="19.5" thickTop="1">
      <c r="B111" s="149">
        <v>31</v>
      </c>
      <c r="C111" s="164"/>
      <c r="D111" s="151"/>
      <c r="E111" s="152"/>
      <c r="F111" s="153"/>
      <c r="G111" s="151"/>
      <c r="H111" s="152"/>
      <c r="I111" s="153"/>
      <c r="J111" s="151"/>
      <c r="K111" s="153"/>
      <c r="L111" s="151"/>
      <c r="M111" s="152"/>
      <c r="N111" s="153"/>
      <c r="O111" s="135" t="s">
        <v>170</v>
      </c>
      <c r="P111" s="138"/>
      <c r="Q111" s="141"/>
      <c r="R111" s="135" t="str">
        <f t="shared" ref="R111" si="72">IF($P111="","",IF(OR(RIGHT($P111,1)="m",RIGHT($P111,1)="H"),"分",""))</f>
        <v/>
      </c>
      <c r="S111" s="141"/>
      <c r="T111" s="135" t="str">
        <f t="shared" ref="T111" si="73">IF($P111="","",IF(OR(RIGHT($P111,1)="m",RIGHT($P111,1)="H"),"秒","m"))</f>
        <v/>
      </c>
      <c r="U111" s="144"/>
      <c r="AA111" s="42"/>
      <c r="AB111" s="44" t="str">
        <f>IF($P111="","0",VLOOKUP($P111,登録データ!$Q$4:$R$23,2,FALSE))</f>
        <v>0</v>
      </c>
      <c r="AC111" s="44" t="str">
        <f t="shared" si="53"/>
        <v>00</v>
      </c>
      <c r="AD111" s="44" t="str">
        <f t="shared" si="54"/>
        <v/>
      </c>
      <c r="AE111" s="44" t="str">
        <f t="shared" si="51"/>
        <v>000000</v>
      </c>
      <c r="AF111" s="44" t="str">
        <f t="shared" si="52"/>
        <v/>
      </c>
      <c r="AG111" s="44" t="str">
        <f t="shared" si="55"/>
        <v/>
      </c>
      <c r="AH111" s="147" t="str">
        <f>IF($C111="","",IF($C111="@",0,IF(COUNTIF($C$21:$C$620,$C111)=1,0,1)))</f>
        <v/>
      </c>
      <c r="AI111" s="147" t="str">
        <f>IF($L111="","",IF(OR($L111="北海道",$L111="東京都",$L111="大阪府",$L111="京都府",RIGHT($L111,1)="県"),0,1))</f>
        <v/>
      </c>
    </row>
    <row r="112" spans="2:35">
      <c r="B112" s="130"/>
      <c r="C112" s="165"/>
      <c r="D112" s="154"/>
      <c r="E112" s="155"/>
      <c r="F112" s="156"/>
      <c r="G112" s="154"/>
      <c r="H112" s="155"/>
      <c r="I112" s="156"/>
      <c r="J112" s="154"/>
      <c r="K112" s="156"/>
      <c r="L112" s="154"/>
      <c r="M112" s="155"/>
      <c r="N112" s="156"/>
      <c r="O112" s="136"/>
      <c r="P112" s="139"/>
      <c r="Q112" s="142"/>
      <c r="R112" s="136"/>
      <c r="S112" s="142"/>
      <c r="T112" s="136"/>
      <c r="U112" s="145"/>
      <c r="AA112" s="42"/>
      <c r="AB112" s="44" t="str">
        <f>IF($P112="","0",VLOOKUP($P112,登録データ!$Q$4:$R$23,2,FALSE))</f>
        <v>0</v>
      </c>
      <c r="AC112" s="44" t="str">
        <f t="shared" si="53"/>
        <v>00</v>
      </c>
      <c r="AD112" s="44" t="str">
        <f t="shared" si="54"/>
        <v/>
      </c>
      <c r="AE112" s="44" t="str">
        <f t="shared" si="51"/>
        <v>000000</v>
      </c>
      <c r="AF112" s="44" t="str">
        <f t="shared" si="52"/>
        <v/>
      </c>
      <c r="AG112" s="44" t="str">
        <f t="shared" si="55"/>
        <v/>
      </c>
      <c r="AH112" s="147"/>
      <c r="AI112" s="147"/>
    </row>
    <row r="113" spans="2:35" ht="19.5" thickBot="1">
      <c r="B113" s="150"/>
      <c r="C113" s="166"/>
      <c r="D113" s="157"/>
      <c r="E113" s="158"/>
      <c r="F113" s="159"/>
      <c r="G113" s="157"/>
      <c r="H113" s="158"/>
      <c r="I113" s="159"/>
      <c r="J113" s="157"/>
      <c r="K113" s="159"/>
      <c r="L113" s="157"/>
      <c r="M113" s="158"/>
      <c r="N113" s="159"/>
      <c r="O113" s="137"/>
      <c r="P113" s="140"/>
      <c r="Q113" s="143"/>
      <c r="R113" s="137"/>
      <c r="S113" s="143"/>
      <c r="T113" s="137"/>
      <c r="U113" s="146"/>
      <c r="AA113" s="42"/>
      <c r="AB113" s="44" t="str">
        <f>IF($P113="","0",VLOOKUP($P113,登録データ!$Q$4:$R$23,2,FALSE))</f>
        <v>0</v>
      </c>
      <c r="AC113" s="44" t="str">
        <f t="shared" si="53"/>
        <v>00</v>
      </c>
      <c r="AD113" s="44" t="str">
        <f t="shared" si="54"/>
        <v/>
      </c>
      <c r="AE113" s="44" t="str">
        <f t="shared" si="51"/>
        <v>000000</v>
      </c>
      <c r="AF113" s="44" t="str">
        <f t="shared" si="52"/>
        <v/>
      </c>
      <c r="AG113" s="44" t="str">
        <f t="shared" si="55"/>
        <v/>
      </c>
      <c r="AH113" s="147"/>
      <c r="AI113" s="147"/>
    </row>
    <row r="114" spans="2:35" ht="19.5" thickTop="1">
      <c r="B114" s="149">
        <v>32</v>
      </c>
      <c r="C114" s="164"/>
      <c r="D114" s="151"/>
      <c r="E114" s="152"/>
      <c r="F114" s="153"/>
      <c r="G114" s="151"/>
      <c r="H114" s="152"/>
      <c r="I114" s="153"/>
      <c r="J114" s="151"/>
      <c r="K114" s="153"/>
      <c r="L114" s="151"/>
      <c r="M114" s="152"/>
      <c r="N114" s="153"/>
      <c r="O114" s="135" t="s">
        <v>170</v>
      </c>
      <c r="P114" s="138"/>
      <c r="Q114" s="141"/>
      <c r="R114" s="135" t="str">
        <f t="shared" ref="R114" si="74">IF($P114="","",IF(OR(RIGHT($P114,1)="m",RIGHT($P114,1)="H"),"分",""))</f>
        <v/>
      </c>
      <c r="S114" s="141"/>
      <c r="T114" s="135" t="str">
        <f t="shared" ref="T114" si="75">IF($P114="","",IF(OR(RIGHT($P114,1)="m",RIGHT($P114,1)="H"),"秒","m"))</f>
        <v/>
      </c>
      <c r="U114" s="144"/>
      <c r="AA114" s="42"/>
      <c r="AB114" s="44" t="str">
        <f>IF($P114="","0",VLOOKUP($P114,登録データ!$Q$4:$R$23,2,FALSE))</f>
        <v>0</v>
      </c>
      <c r="AC114" s="44" t="str">
        <f t="shared" si="53"/>
        <v>00</v>
      </c>
      <c r="AD114" s="44" t="str">
        <f t="shared" si="54"/>
        <v/>
      </c>
      <c r="AE114" s="44" t="str">
        <f t="shared" si="51"/>
        <v>000000</v>
      </c>
      <c r="AF114" s="44" t="str">
        <f t="shared" si="52"/>
        <v/>
      </c>
      <c r="AG114" s="44" t="str">
        <f t="shared" si="55"/>
        <v/>
      </c>
      <c r="AH114" s="147" t="str">
        <f>IF($C114="","",IF($C114="@",0,IF(COUNTIF($C$21:$C$620,$C114)=1,0,1)))</f>
        <v/>
      </c>
      <c r="AI114" s="147" t="str">
        <f>IF($L114="","",IF(OR($L114="北海道",$L114="東京都",$L114="大阪府",$L114="京都府",RIGHT($L114,1)="県"),0,1))</f>
        <v/>
      </c>
    </row>
    <row r="115" spans="2:35">
      <c r="B115" s="130"/>
      <c r="C115" s="165"/>
      <c r="D115" s="154"/>
      <c r="E115" s="155"/>
      <c r="F115" s="156"/>
      <c r="G115" s="154"/>
      <c r="H115" s="155"/>
      <c r="I115" s="156"/>
      <c r="J115" s="154"/>
      <c r="K115" s="156"/>
      <c r="L115" s="154"/>
      <c r="M115" s="155"/>
      <c r="N115" s="156"/>
      <c r="O115" s="136"/>
      <c r="P115" s="139"/>
      <c r="Q115" s="142"/>
      <c r="R115" s="136"/>
      <c r="S115" s="142"/>
      <c r="T115" s="136"/>
      <c r="U115" s="145"/>
      <c r="AA115" s="42"/>
      <c r="AB115" s="44" t="str">
        <f>IF($P115="","0",VLOOKUP($P115,登録データ!$Q$4:$R$23,2,FALSE))</f>
        <v>0</v>
      </c>
      <c r="AC115" s="44" t="str">
        <f t="shared" si="53"/>
        <v>00</v>
      </c>
      <c r="AD115" s="44" t="str">
        <f t="shared" si="54"/>
        <v/>
      </c>
      <c r="AE115" s="44" t="str">
        <f t="shared" si="51"/>
        <v>000000</v>
      </c>
      <c r="AF115" s="44" t="str">
        <f t="shared" si="52"/>
        <v/>
      </c>
      <c r="AG115" s="44" t="str">
        <f t="shared" si="55"/>
        <v/>
      </c>
      <c r="AH115" s="147"/>
      <c r="AI115" s="147"/>
    </row>
    <row r="116" spans="2:35" ht="19.5" thickBot="1">
      <c r="B116" s="150"/>
      <c r="C116" s="166"/>
      <c r="D116" s="157"/>
      <c r="E116" s="158"/>
      <c r="F116" s="159"/>
      <c r="G116" s="157"/>
      <c r="H116" s="158"/>
      <c r="I116" s="159"/>
      <c r="J116" s="157"/>
      <c r="K116" s="159"/>
      <c r="L116" s="157"/>
      <c r="M116" s="158"/>
      <c r="N116" s="159"/>
      <c r="O116" s="137"/>
      <c r="P116" s="140"/>
      <c r="Q116" s="143"/>
      <c r="R116" s="137"/>
      <c r="S116" s="143"/>
      <c r="T116" s="137"/>
      <c r="U116" s="146"/>
      <c r="AA116" s="42"/>
      <c r="AB116" s="44" t="str">
        <f>IF($P116="","0",VLOOKUP($P116,登録データ!$Q$4:$R$23,2,FALSE))</f>
        <v>0</v>
      </c>
      <c r="AC116" s="44" t="str">
        <f t="shared" si="53"/>
        <v>00</v>
      </c>
      <c r="AD116" s="44" t="str">
        <f t="shared" si="54"/>
        <v/>
      </c>
      <c r="AE116" s="44" t="str">
        <f t="shared" si="51"/>
        <v>000000</v>
      </c>
      <c r="AF116" s="44" t="str">
        <f t="shared" si="52"/>
        <v/>
      </c>
      <c r="AG116" s="44" t="str">
        <f t="shared" si="55"/>
        <v/>
      </c>
      <c r="AH116" s="147"/>
      <c r="AI116" s="147"/>
    </row>
    <row r="117" spans="2:35" ht="19.5" thickTop="1">
      <c r="B117" s="149">
        <v>33</v>
      </c>
      <c r="C117" s="164"/>
      <c r="D117" s="151"/>
      <c r="E117" s="152"/>
      <c r="F117" s="153"/>
      <c r="G117" s="151"/>
      <c r="H117" s="152"/>
      <c r="I117" s="153"/>
      <c r="J117" s="151"/>
      <c r="K117" s="153"/>
      <c r="L117" s="151"/>
      <c r="M117" s="152"/>
      <c r="N117" s="153"/>
      <c r="O117" s="135" t="s">
        <v>170</v>
      </c>
      <c r="P117" s="138"/>
      <c r="Q117" s="141"/>
      <c r="R117" s="135" t="str">
        <f t="shared" ref="R117" si="76">IF($P117="","",IF(OR(RIGHT($P117,1)="m",RIGHT($P117,1)="H"),"分",""))</f>
        <v/>
      </c>
      <c r="S117" s="141"/>
      <c r="T117" s="135" t="str">
        <f t="shared" ref="T117" si="77">IF($P117="","",IF(OR(RIGHT($P117,1)="m",RIGHT($P117,1)="H"),"秒","m"))</f>
        <v/>
      </c>
      <c r="U117" s="144"/>
      <c r="AA117" s="42"/>
      <c r="AB117" s="44" t="str">
        <f>IF($P117="","0",VLOOKUP($P117,登録データ!$Q$4:$R$23,2,FALSE))</f>
        <v>0</v>
      </c>
      <c r="AC117" s="44" t="str">
        <f t="shared" si="53"/>
        <v>00</v>
      </c>
      <c r="AD117" s="44" t="str">
        <f t="shared" si="54"/>
        <v/>
      </c>
      <c r="AE117" s="44" t="str">
        <f t="shared" si="51"/>
        <v>000000</v>
      </c>
      <c r="AF117" s="44" t="str">
        <f t="shared" si="52"/>
        <v/>
      </c>
      <c r="AG117" s="44" t="str">
        <f t="shared" si="55"/>
        <v/>
      </c>
      <c r="AH117" s="147" t="str">
        <f>IF($C117="","",IF($C117="@",0,IF(COUNTIF($C$21:$C$620,$C117)=1,0,1)))</f>
        <v/>
      </c>
      <c r="AI117" s="147" t="str">
        <f>IF($L117="","",IF(OR($L117="北海道",$L117="東京都",$L117="大阪府",$L117="京都府",RIGHT($L117,1)="県"),0,1))</f>
        <v/>
      </c>
    </row>
    <row r="118" spans="2:35">
      <c r="B118" s="130"/>
      <c r="C118" s="165"/>
      <c r="D118" s="154"/>
      <c r="E118" s="155"/>
      <c r="F118" s="156"/>
      <c r="G118" s="154"/>
      <c r="H118" s="155"/>
      <c r="I118" s="156"/>
      <c r="J118" s="154"/>
      <c r="K118" s="156"/>
      <c r="L118" s="154"/>
      <c r="M118" s="155"/>
      <c r="N118" s="156"/>
      <c r="O118" s="136"/>
      <c r="P118" s="139"/>
      <c r="Q118" s="142"/>
      <c r="R118" s="136"/>
      <c r="S118" s="142"/>
      <c r="T118" s="136"/>
      <c r="U118" s="145"/>
      <c r="AA118" s="42"/>
      <c r="AB118" s="44" t="str">
        <f>IF($P118="","0",VLOOKUP($P118,登録データ!$Q$4:$R$23,2,FALSE))</f>
        <v>0</v>
      </c>
      <c r="AC118" s="44" t="str">
        <f t="shared" si="53"/>
        <v>00</v>
      </c>
      <c r="AD118" s="44" t="str">
        <f t="shared" si="54"/>
        <v/>
      </c>
      <c r="AE118" s="44" t="str">
        <f t="shared" si="51"/>
        <v>000000</v>
      </c>
      <c r="AF118" s="44" t="str">
        <f t="shared" si="52"/>
        <v/>
      </c>
      <c r="AG118" s="44" t="str">
        <f t="shared" si="55"/>
        <v/>
      </c>
      <c r="AH118" s="147"/>
      <c r="AI118" s="147"/>
    </row>
    <row r="119" spans="2:35" ht="19.5" thickBot="1">
      <c r="B119" s="150"/>
      <c r="C119" s="166"/>
      <c r="D119" s="157"/>
      <c r="E119" s="158"/>
      <c r="F119" s="159"/>
      <c r="G119" s="157"/>
      <c r="H119" s="158"/>
      <c r="I119" s="159"/>
      <c r="J119" s="157"/>
      <c r="K119" s="159"/>
      <c r="L119" s="157"/>
      <c r="M119" s="158"/>
      <c r="N119" s="159"/>
      <c r="O119" s="137"/>
      <c r="P119" s="140"/>
      <c r="Q119" s="143"/>
      <c r="R119" s="137"/>
      <c r="S119" s="143"/>
      <c r="T119" s="137"/>
      <c r="U119" s="146"/>
      <c r="AA119" s="42"/>
      <c r="AB119" s="44" t="str">
        <f>IF($P119="","0",VLOOKUP($P119,登録データ!$Q$4:$R$23,2,FALSE))</f>
        <v>0</v>
      </c>
      <c r="AC119" s="44" t="str">
        <f t="shared" si="53"/>
        <v>00</v>
      </c>
      <c r="AD119" s="44" t="str">
        <f t="shared" si="54"/>
        <v/>
      </c>
      <c r="AE119" s="44" t="str">
        <f t="shared" si="51"/>
        <v>000000</v>
      </c>
      <c r="AF119" s="44" t="str">
        <f t="shared" si="52"/>
        <v/>
      </c>
      <c r="AG119" s="44" t="str">
        <f t="shared" si="55"/>
        <v/>
      </c>
      <c r="AH119" s="147"/>
      <c r="AI119" s="147"/>
    </row>
    <row r="120" spans="2:35" ht="19.5" thickTop="1">
      <c r="B120" s="149">
        <v>34</v>
      </c>
      <c r="C120" s="164"/>
      <c r="D120" s="151"/>
      <c r="E120" s="152"/>
      <c r="F120" s="153"/>
      <c r="G120" s="151"/>
      <c r="H120" s="152"/>
      <c r="I120" s="153"/>
      <c r="J120" s="151"/>
      <c r="K120" s="153"/>
      <c r="L120" s="151"/>
      <c r="M120" s="152"/>
      <c r="N120" s="153"/>
      <c r="O120" s="135" t="s">
        <v>170</v>
      </c>
      <c r="P120" s="138"/>
      <c r="Q120" s="141"/>
      <c r="R120" s="135" t="str">
        <f t="shared" ref="R120" si="78">IF($P120="","",IF(OR(RIGHT($P120,1)="m",RIGHT($P120,1)="H"),"分",""))</f>
        <v/>
      </c>
      <c r="S120" s="141"/>
      <c r="T120" s="135" t="str">
        <f t="shared" ref="T120" si="79">IF($P120="","",IF(OR(RIGHT($P120,1)="m",RIGHT($P120,1)="H"),"秒","m"))</f>
        <v/>
      </c>
      <c r="U120" s="144"/>
      <c r="AA120" s="42"/>
      <c r="AB120" s="44" t="str">
        <f>IF($P120="","0",VLOOKUP($P120,登録データ!$Q$4:$R$23,2,FALSE))</f>
        <v>0</v>
      </c>
      <c r="AC120" s="44" t="str">
        <f t="shared" si="53"/>
        <v>00</v>
      </c>
      <c r="AD120" s="44" t="str">
        <f t="shared" si="54"/>
        <v/>
      </c>
      <c r="AE120" s="44" t="str">
        <f t="shared" si="51"/>
        <v>000000</v>
      </c>
      <c r="AF120" s="44" t="str">
        <f t="shared" si="52"/>
        <v/>
      </c>
      <c r="AG120" s="44" t="str">
        <f t="shared" si="55"/>
        <v/>
      </c>
      <c r="AH120" s="147" t="str">
        <f>IF($C120="","",IF($C120="@",0,IF(COUNTIF($C$21:$C$620,$C120)=1,0,1)))</f>
        <v/>
      </c>
      <c r="AI120" s="147" t="str">
        <f>IF($L120="","",IF(OR($L120="北海道",$L120="東京都",$L120="大阪府",$L120="京都府",RIGHT($L120,1)="県"),0,1))</f>
        <v/>
      </c>
    </row>
    <row r="121" spans="2:35">
      <c r="B121" s="130"/>
      <c r="C121" s="165"/>
      <c r="D121" s="154"/>
      <c r="E121" s="155"/>
      <c r="F121" s="156"/>
      <c r="G121" s="154"/>
      <c r="H121" s="155"/>
      <c r="I121" s="156"/>
      <c r="J121" s="154"/>
      <c r="K121" s="156"/>
      <c r="L121" s="154"/>
      <c r="M121" s="155"/>
      <c r="N121" s="156"/>
      <c r="O121" s="136"/>
      <c r="P121" s="139"/>
      <c r="Q121" s="142"/>
      <c r="R121" s="136"/>
      <c r="S121" s="142"/>
      <c r="T121" s="136"/>
      <c r="U121" s="145"/>
      <c r="AA121" s="42"/>
      <c r="AB121" s="44" t="str">
        <f>IF($P121="","0",VLOOKUP($P121,登録データ!$Q$4:$R$23,2,FALSE))</f>
        <v>0</v>
      </c>
      <c r="AC121" s="44" t="str">
        <f t="shared" si="53"/>
        <v>00</v>
      </c>
      <c r="AD121" s="44" t="str">
        <f t="shared" si="54"/>
        <v/>
      </c>
      <c r="AE121" s="44" t="str">
        <f t="shared" si="51"/>
        <v>000000</v>
      </c>
      <c r="AF121" s="44" t="str">
        <f t="shared" si="52"/>
        <v/>
      </c>
      <c r="AG121" s="44" t="str">
        <f t="shared" si="55"/>
        <v/>
      </c>
      <c r="AH121" s="147"/>
      <c r="AI121" s="147"/>
    </row>
    <row r="122" spans="2:35" ht="19.5" thickBot="1">
      <c r="B122" s="150"/>
      <c r="C122" s="166"/>
      <c r="D122" s="157"/>
      <c r="E122" s="158"/>
      <c r="F122" s="159"/>
      <c r="G122" s="157"/>
      <c r="H122" s="158"/>
      <c r="I122" s="159"/>
      <c r="J122" s="157"/>
      <c r="K122" s="159"/>
      <c r="L122" s="157"/>
      <c r="M122" s="158"/>
      <c r="N122" s="159"/>
      <c r="O122" s="137"/>
      <c r="P122" s="140"/>
      <c r="Q122" s="143"/>
      <c r="R122" s="137"/>
      <c r="S122" s="143"/>
      <c r="T122" s="137"/>
      <c r="U122" s="146"/>
      <c r="AA122" s="42"/>
      <c r="AB122" s="44" t="str">
        <f>IF($P122="","0",VLOOKUP($P122,登録データ!$Q$4:$R$23,2,FALSE))</f>
        <v>0</v>
      </c>
      <c r="AC122" s="44" t="str">
        <f t="shared" si="53"/>
        <v>00</v>
      </c>
      <c r="AD122" s="44" t="str">
        <f t="shared" si="54"/>
        <v/>
      </c>
      <c r="AE122" s="44" t="str">
        <f t="shared" si="51"/>
        <v>000000</v>
      </c>
      <c r="AF122" s="44" t="str">
        <f t="shared" si="52"/>
        <v/>
      </c>
      <c r="AG122" s="44" t="str">
        <f t="shared" si="55"/>
        <v/>
      </c>
      <c r="AH122" s="147"/>
      <c r="AI122" s="147"/>
    </row>
    <row r="123" spans="2:35" ht="19.5" thickTop="1">
      <c r="B123" s="149">
        <v>35</v>
      </c>
      <c r="C123" s="164"/>
      <c r="D123" s="151"/>
      <c r="E123" s="152"/>
      <c r="F123" s="153"/>
      <c r="G123" s="151"/>
      <c r="H123" s="152"/>
      <c r="I123" s="153"/>
      <c r="J123" s="151"/>
      <c r="K123" s="153"/>
      <c r="L123" s="151"/>
      <c r="M123" s="152"/>
      <c r="N123" s="153"/>
      <c r="O123" s="135" t="s">
        <v>170</v>
      </c>
      <c r="P123" s="138"/>
      <c r="Q123" s="141"/>
      <c r="R123" s="135" t="str">
        <f t="shared" ref="R123" si="80">IF($P123="","",IF(OR(RIGHT($P123,1)="m",RIGHT($P123,1)="H"),"分",""))</f>
        <v/>
      </c>
      <c r="S123" s="141"/>
      <c r="T123" s="135" t="str">
        <f t="shared" ref="T123" si="81">IF($P123="","",IF(OR(RIGHT($P123,1)="m",RIGHT($P123,1)="H"),"秒","m"))</f>
        <v/>
      </c>
      <c r="U123" s="144"/>
      <c r="AA123" s="42"/>
      <c r="AB123" s="44" t="str">
        <f>IF($P123="","0",VLOOKUP($P123,登録データ!$Q$4:$R$23,2,FALSE))</f>
        <v>0</v>
      </c>
      <c r="AC123" s="44" t="str">
        <f t="shared" si="53"/>
        <v>00</v>
      </c>
      <c r="AD123" s="44" t="str">
        <f t="shared" si="54"/>
        <v/>
      </c>
      <c r="AE123" s="44" t="str">
        <f t="shared" si="51"/>
        <v>000000</v>
      </c>
      <c r="AF123" s="44" t="str">
        <f t="shared" si="52"/>
        <v/>
      </c>
      <c r="AG123" s="44" t="str">
        <f t="shared" si="55"/>
        <v/>
      </c>
      <c r="AH123" s="147" t="str">
        <f>IF($C123="","",IF($C123="@",0,IF(COUNTIF($C$21:$C$620,$C123)=1,0,1)))</f>
        <v/>
      </c>
      <c r="AI123" s="147" t="str">
        <f>IF($L123="","",IF(OR($L123="北海道",$L123="東京都",$L123="大阪府",$L123="京都府",RIGHT($L123,1)="県"),0,1))</f>
        <v/>
      </c>
    </row>
    <row r="124" spans="2:35">
      <c r="B124" s="130"/>
      <c r="C124" s="165"/>
      <c r="D124" s="154"/>
      <c r="E124" s="155"/>
      <c r="F124" s="156"/>
      <c r="G124" s="154"/>
      <c r="H124" s="155"/>
      <c r="I124" s="156"/>
      <c r="J124" s="154"/>
      <c r="K124" s="156"/>
      <c r="L124" s="154"/>
      <c r="M124" s="155"/>
      <c r="N124" s="156"/>
      <c r="O124" s="136"/>
      <c r="P124" s="139"/>
      <c r="Q124" s="142"/>
      <c r="R124" s="136"/>
      <c r="S124" s="142"/>
      <c r="T124" s="136"/>
      <c r="U124" s="145"/>
      <c r="AA124" s="42"/>
      <c r="AB124" s="44" t="str">
        <f>IF($P124="","0",VLOOKUP($P124,登録データ!$Q$4:$R$23,2,FALSE))</f>
        <v>0</v>
      </c>
      <c r="AC124" s="44" t="str">
        <f t="shared" si="53"/>
        <v>00</v>
      </c>
      <c r="AD124" s="44" t="str">
        <f t="shared" si="54"/>
        <v/>
      </c>
      <c r="AE124" s="44" t="str">
        <f t="shared" si="51"/>
        <v>000000</v>
      </c>
      <c r="AF124" s="44" t="str">
        <f t="shared" si="52"/>
        <v/>
      </c>
      <c r="AG124" s="44" t="str">
        <f t="shared" si="55"/>
        <v/>
      </c>
      <c r="AH124" s="147"/>
      <c r="AI124" s="147"/>
    </row>
    <row r="125" spans="2:35" ht="19.5" thickBot="1">
      <c r="B125" s="150"/>
      <c r="C125" s="166"/>
      <c r="D125" s="157"/>
      <c r="E125" s="158"/>
      <c r="F125" s="159"/>
      <c r="G125" s="157"/>
      <c r="H125" s="158"/>
      <c r="I125" s="159"/>
      <c r="J125" s="157"/>
      <c r="K125" s="159"/>
      <c r="L125" s="157"/>
      <c r="M125" s="158"/>
      <c r="N125" s="159"/>
      <c r="O125" s="137"/>
      <c r="P125" s="140"/>
      <c r="Q125" s="143"/>
      <c r="R125" s="137"/>
      <c r="S125" s="143"/>
      <c r="T125" s="137"/>
      <c r="U125" s="146"/>
      <c r="AA125" s="42"/>
      <c r="AB125" s="44" t="str">
        <f>IF($P125="","0",VLOOKUP($P125,登録データ!$Q$4:$R$23,2,FALSE))</f>
        <v>0</v>
      </c>
      <c r="AC125" s="44" t="str">
        <f t="shared" si="53"/>
        <v>00</v>
      </c>
      <c r="AD125" s="44" t="str">
        <f t="shared" si="54"/>
        <v/>
      </c>
      <c r="AE125" s="44" t="str">
        <f t="shared" si="51"/>
        <v>000000</v>
      </c>
      <c r="AF125" s="44" t="str">
        <f t="shared" si="52"/>
        <v/>
      </c>
      <c r="AG125" s="44" t="str">
        <f t="shared" si="55"/>
        <v/>
      </c>
      <c r="AH125" s="147"/>
      <c r="AI125" s="147"/>
    </row>
    <row r="126" spans="2:35" ht="19.5" thickTop="1">
      <c r="B126" s="149">
        <v>36</v>
      </c>
      <c r="C126" s="164"/>
      <c r="D126" s="151"/>
      <c r="E126" s="152"/>
      <c r="F126" s="153"/>
      <c r="G126" s="151"/>
      <c r="H126" s="152"/>
      <c r="I126" s="153"/>
      <c r="J126" s="151"/>
      <c r="K126" s="153"/>
      <c r="L126" s="151"/>
      <c r="M126" s="152"/>
      <c r="N126" s="153"/>
      <c r="O126" s="135" t="s">
        <v>170</v>
      </c>
      <c r="P126" s="138"/>
      <c r="Q126" s="141"/>
      <c r="R126" s="135" t="str">
        <f t="shared" ref="R126" si="82">IF($P126="","",IF(OR(RIGHT($P126,1)="m",RIGHT($P126,1)="H"),"分",""))</f>
        <v/>
      </c>
      <c r="S126" s="141"/>
      <c r="T126" s="135" t="str">
        <f t="shared" ref="T126" si="83">IF($P126="","",IF(OR(RIGHT($P126,1)="m",RIGHT($P126,1)="H"),"秒","m"))</f>
        <v/>
      </c>
      <c r="U126" s="144"/>
      <c r="AA126" s="42"/>
      <c r="AB126" s="44" t="str">
        <f>IF($P126="","0",VLOOKUP($P126,登録データ!$Q$4:$R$23,2,FALSE))</f>
        <v>0</v>
      </c>
      <c r="AC126" s="44" t="str">
        <f t="shared" si="53"/>
        <v>00</v>
      </c>
      <c r="AD126" s="44" t="str">
        <f t="shared" si="54"/>
        <v/>
      </c>
      <c r="AE126" s="44" t="str">
        <f t="shared" si="51"/>
        <v>000000</v>
      </c>
      <c r="AF126" s="44" t="str">
        <f t="shared" si="52"/>
        <v/>
      </c>
      <c r="AG126" s="44" t="str">
        <f t="shared" si="55"/>
        <v/>
      </c>
      <c r="AH126" s="147" t="str">
        <f>IF($C126="","",IF($C126="@",0,IF(COUNTIF($C$21:$C$620,$C126)=1,0,1)))</f>
        <v/>
      </c>
      <c r="AI126" s="147" t="str">
        <f>IF($L126="","",IF(OR($L126="北海道",$L126="東京都",$L126="大阪府",$L126="京都府",RIGHT($L126,1)="県"),0,1))</f>
        <v/>
      </c>
    </row>
    <row r="127" spans="2:35">
      <c r="B127" s="130"/>
      <c r="C127" s="165"/>
      <c r="D127" s="154"/>
      <c r="E127" s="155"/>
      <c r="F127" s="156"/>
      <c r="G127" s="154"/>
      <c r="H127" s="155"/>
      <c r="I127" s="156"/>
      <c r="J127" s="154"/>
      <c r="K127" s="156"/>
      <c r="L127" s="154"/>
      <c r="M127" s="155"/>
      <c r="N127" s="156"/>
      <c r="O127" s="136"/>
      <c r="P127" s="139"/>
      <c r="Q127" s="142"/>
      <c r="R127" s="136"/>
      <c r="S127" s="142"/>
      <c r="T127" s="136"/>
      <c r="U127" s="145"/>
      <c r="AA127" s="42"/>
      <c r="AB127" s="44" t="str">
        <f>IF($P127="","0",VLOOKUP($P127,登録データ!$Q$4:$R$23,2,FALSE))</f>
        <v>0</v>
      </c>
      <c r="AC127" s="44" t="str">
        <f t="shared" si="53"/>
        <v>00</v>
      </c>
      <c r="AD127" s="44" t="str">
        <f t="shared" si="54"/>
        <v/>
      </c>
      <c r="AE127" s="44" t="str">
        <f t="shared" si="51"/>
        <v>000000</v>
      </c>
      <c r="AF127" s="44" t="str">
        <f t="shared" si="52"/>
        <v/>
      </c>
      <c r="AG127" s="44" t="str">
        <f t="shared" si="55"/>
        <v/>
      </c>
      <c r="AH127" s="147"/>
      <c r="AI127" s="147"/>
    </row>
    <row r="128" spans="2:35" ht="19.5" thickBot="1">
      <c r="B128" s="150"/>
      <c r="C128" s="166"/>
      <c r="D128" s="157"/>
      <c r="E128" s="158"/>
      <c r="F128" s="159"/>
      <c r="G128" s="157"/>
      <c r="H128" s="158"/>
      <c r="I128" s="159"/>
      <c r="J128" s="157"/>
      <c r="K128" s="159"/>
      <c r="L128" s="157"/>
      <c r="M128" s="158"/>
      <c r="N128" s="159"/>
      <c r="O128" s="137"/>
      <c r="P128" s="140"/>
      <c r="Q128" s="143"/>
      <c r="R128" s="137"/>
      <c r="S128" s="143"/>
      <c r="T128" s="137"/>
      <c r="U128" s="146"/>
      <c r="AA128" s="42"/>
      <c r="AB128" s="44" t="str">
        <f>IF($P128="","0",VLOOKUP($P128,登録データ!$Q$4:$R$23,2,FALSE))</f>
        <v>0</v>
      </c>
      <c r="AC128" s="44" t="str">
        <f t="shared" si="53"/>
        <v>00</v>
      </c>
      <c r="AD128" s="44" t="str">
        <f t="shared" si="54"/>
        <v/>
      </c>
      <c r="AE128" s="44" t="str">
        <f t="shared" si="51"/>
        <v>000000</v>
      </c>
      <c r="AF128" s="44" t="str">
        <f t="shared" si="52"/>
        <v/>
      </c>
      <c r="AG128" s="44" t="str">
        <f t="shared" si="55"/>
        <v/>
      </c>
      <c r="AH128" s="147"/>
      <c r="AI128" s="147"/>
    </row>
    <row r="129" spans="2:35" ht="19.5" thickTop="1">
      <c r="B129" s="149">
        <v>37</v>
      </c>
      <c r="C129" s="164"/>
      <c r="D129" s="151"/>
      <c r="E129" s="152"/>
      <c r="F129" s="153"/>
      <c r="G129" s="151"/>
      <c r="H129" s="152"/>
      <c r="I129" s="153"/>
      <c r="J129" s="151"/>
      <c r="K129" s="153"/>
      <c r="L129" s="151"/>
      <c r="M129" s="152"/>
      <c r="N129" s="153"/>
      <c r="O129" s="135" t="s">
        <v>170</v>
      </c>
      <c r="P129" s="138"/>
      <c r="Q129" s="141"/>
      <c r="R129" s="135" t="str">
        <f t="shared" ref="R129" si="84">IF($P129="","",IF(OR(RIGHT($P129,1)="m",RIGHT($P129,1)="H"),"分",""))</f>
        <v/>
      </c>
      <c r="S129" s="141"/>
      <c r="T129" s="135" t="str">
        <f t="shared" ref="T129" si="85">IF($P129="","",IF(OR(RIGHT($P129,1)="m",RIGHT($P129,1)="H"),"秒","m"))</f>
        <v/>
      </c>
      <c r="U129" s="144"/>
      <c r="AA129" s="42"/>
      <c r="AB129" s="44" t="str">
        <f>IF($P129="","0",VLOOKUP($P129,登録データ!$Q$4:$R$23,2,FALSE))</f>
        <v>0</v>
      </c>
      <c r="AC129" s="44" t="str">
        <f t="shared" si="53"/>
        <v>00</v>
      </c>
      <c r="AD129" s="44" t="str">
        <f t="shared" si="54"/>
        <v/>
      </c>
      <c r="AE129" s="44" t="str">
        <f t="shared" si="51"/>
        <v>000000</v>
      </c>
      <c r="AF129" s="44" t="str">
        <f t="shared" si="52"/>
        <v/>
      </c>
      <c r="AG129" s="44" t="str">
        <f t="shared" si="55"/>
        <v/>
      </c>
      <c r="AH129" s="147" t="str">
        <f>IF($C129="","",IF($C129="@",0,IF(COUNTIF($C$21:$C$620,$C129)=1,0,1)))</f>
        <v/>
      </c>
      <c r="AI129" s="147" t="str">
        <f>IF($L129="","",IF(OR($L129="北海道",$L129="東京都",$L129="大阪府",$L129="京都府",RIGHT($L129,1)="県"),0,1))</f>
        <v/>
      </c>
    </row>
    <row r="130" spans="2:35">
      <c r="B130" s="130"/>
      <c r="C130" s="165"/>
      <c r="D130" s="154"/>
      <c r="E130" s="155"/>
      <c r="F130" s="156"/>
      <c r="G130" s="154"/>
      <c r="H130" s="155"/>
      <c r="I130" s="156"/>
      <c r="J130" s="154"/>
      <c r="K130" s="156"/>
      <c r="L130" s="154"/>
      <c r="M130" s="155"/>
      <c r="N130" s="156"/>
      <c r="O130" s="136"/>
      <c r="P130" s="139"/>
      <c r="Q130" s="142"/>
      <c r="R130" s="136"/>
      <c r="S130" s="142"/>
      <c r="T130" s="136"/>
      <c r="U130" s="145"/>
      <c r="AA130" s="42"/>
      <c r="AB130" s="44" t="str">
        <f>IF($P130="","0",VLOOKUP($P130,登録データ!$Q$4:$R$23,2,FALSE))</f>
        <v>0</v>
      </c>
      <c r="AC130" s="44" t="str">
        <f t="shared" si="53"/>
        <v>00</v>
      </c>
      <c r="AD130" s="44" t="str">
        <f t="shared" si="54"/>
        <v/>
      </c>
      <c r="AE130" s="44" t="str">
        <f t="shared" si="51"/>
        <v>000000</v>
      </c>
      <c r="AF130" s="44" t="str">
        <f t="shared" si="52"/>
        <v/>
      </c>
      <c r="AG130" s="44" t="str">
        <f t="shared" si="55"/>
        <v/>
      </c>
      <c r="AH130" s="147"/>
      <c r="AI130" s="147"/>
    </row>
    <row r="131" spans="2:35" ht="19.5" thickBot="1">
      <c r="B131" s="150"/>
      <c r="C131" s="166"/>
      <c r="D131" s="157"/>
      <c r="E131" s="158"/>
      <c r="F131" s="159"/>
      <c r="G131" s="157"/>
      <c r="H131" s="158"/>
      <c r="I131" s="159"/>
      <c r="J131" s="157"/>
      <c r="K131" s="159"/>
      <c r="L131" s="157"/>
      <c r="M131" s="158"/>
      <c r="N131" s="159"/>
      <c r="O131" s="137"/>
      <c r="P131" s="140"/>
      <c r="Q131" s="143"/>
      <c r="R131" s="137"/>
      <c r="S131" s="143"/>
      <c r="T131" s="137"/>
      <c r="U131" s="146"/>
      <c r="AA131" s="42"/>
      <c r="AB131" s="44" t="str">
        <f>IF($P131="","0",VLOOKUP($P131,登録データ!$Q$4:$R$23,2,FALSE))</f>
        <v>0</v>
      </c>
      <c r="AC131" s="44" t="str">
        <f t="shared" si="53"/>
        <v>00</v>
      </c>
      <c r="AD131" s="44" t="str">
        <f t="shared" si="54"/>
        <v/>
      </c>
      <c r="AE131" s="44" t="str">
        <f t="shared" si="51"/>
        <v>000000</v>
      </c>
      <c r="AF131" s="44" t="str">
        <f t="shared" si="52"/>
        <v/>
      </c>
      <c r="AG131" s="44" t="str">
        <f t="shared" si="55"/>
        <v/>
      </c>
      <c r="AH131" s="147"/>
      <c r="AI131" s="147"/>
    </row>
    <row r="132" spans="2:35" ht="19.5" thickTop="1">
      <c r="B132" s="149">
        <v>38</v>
      </c>
      <c r="C132" s="164"/>
      <c r="D132" s="151"/>
      <c r="E132" s="152"/>
      <c r="F132" s="153"/>
      <c r="G132" s="151"/>
      <c r="H132" s="152"/>
      <c r="I132" s="153"/>
      <c r="J132" s="151"/>
      <c r="K132" s="153"/>
      <c r="L132" s="151"/>
      <c r="M132" s="152"/>
      <c r="N132" s="153"/>
      <c r="O132" s="135" t="s">
        <v>170</v>
      </c>
      <c r="P132" s="138"/>
      <c r="Q132" s="141"/>
      <c r="R132" s="135" t="str">
        <f t="shared" ref="R132" si="86">IF($P132="","",IF(OR(RIGHT($P132,1)="m",RIGHT($P132,1)="H"),"分",""))</f>
        <v/>
      </c>
      <c r="S132" s="141"/>
      <c r="T132" s="135" t="str">
        <f t="shared" ref="T132" si="87">IF($P132="","",IF(OR(RIGHT($P132,1)="m",RIGHT($P132,1)="H"),"秒","m"))</f>
        <v/>
      </c>
      <c r="U132" s="144"/>
      <c r="AA132" s="42"/>
      <c r="AB132" s="44" t="str">
        <f>IF($P132="","0",VLOOKUP($P132,登録データ!$Q$4:$R$23,2,FALSE))</f>
        <v>0</v>
      </c>
      <c r="AC132" s="44" t="str">
        <f t="shared" si="53"/>
        <v>00</v>
      </c>
      <c r="AD132" s="44" t="str">
        <f t="shared" si="54"/>
        <v/>
      </c>
      <c r="AE132" s="44" t="str">
        <f t="shared" si="51"/>
        <v>000000</v>
      </c>
      <c r="AF132" s="44" t="str">
        <f t="shared" si="52"/>
        <v/>
      </c>
      <c r="AG132" s="44" t="str">
        <f t="shared" si="55"/>
        <v/>
      </c>
      <c r="AH132" s="147" t="str">
        <f>IF($C132="","",IF($C132="@",0,IF(COUNTIF($C$21:$C$620,$C132)=1,0,1)))</f>
        <v/>
      </c>
      <c r="AI132" s="147" t="str">
        <f>IF($L132="","",IF(OR($L132="北海道",$L132="東京都",$L132="大阪府",$L132="京都府",RIGHT($L132,1)="県"),0,1))</f>
        <v/>
      </c>
    </row>
    <row r="133" spans="2:35">
      <c r="B133" s="130"/>
      <c r="C133" s="165"/>
      <c r="D133" s="154"/>
      <c r="E133" s="155"/>
      <c r="F133" s="156"/>
      <c r="G133" s="154"/>
      <c r="H133" s="155"/>
      <c r="I133" s="156"/>
      <c r="J133" s="154"/>
      <c r="K133" s="156"/>
      <c r="L133" s="154"/>
      <c r="M133" s="155"/>
      <c r="N133" s="156"/>
      <c r="O133" s="136"/>
      <c r="P133" s="139"/>
      <c r="Q133" s="142"/>
      <c r="R133" s="136"/>
      <c r="S133" s="142"/>
      <c r="T133" s="136"/>
      <c r="U133" s="145"/>
      <c r="AA133" s="42"/>
      <c r="AB133" s="44" t="str">
        <f>IF($P133="","0",VLOOKUP($P133,登録データ!$Q$4:$R$23,2,FALSE))</f>
        <v>0</v>
      </c>
      <c r="AC133" s="44" t="str">
        <f t="shared" si="53"/>
        <v>00</v>
      </c>
      <c r="AD133" s="44" t="str">
        <f t="shared" si="54"/>
        <v/>
      </c>
      <c r="AE133" s="44" t="str">
        <f t="shared" si="51"/>
        <v>000000</v>
      </c>
      <c r="AF133" s="44" t="str">
        <f t="shared" si="52"/>
        <v/>
      </c>
      <c r="AG133" s="44" t="str">
        <f t="shared" si="55"/>
        <v/>
      </c>
      <c r="AH133" s="147"/>
      <c r="AI133" s="147"/>
    </row>
    <row r="134" spans="2:35" ht="19.5" thickBot="1">
      <c r="B134" s="150"/>
      <c r="C134" s="166"/>
      <c r="D134" s="157"/>
      <c r="E134" s="158"/>
      <c r="F134" s="159"/>
      <c r="G134" s="157"/>
      <c r="H134" s="158"/>
      <c r="I134" s="159"/>
      <c r="J134" s="157"/>
      <c r="K134" s="159"/>
      <c r="L134" s="157"/>
      <c r="M134" s="158"/>
      <c r="N134" s="159"/>
      <c r="O134" s="137"/>
      <c r="P134" s="140"/>
      <c r="Q134" s="143"/>
      <c r="R134" s="137"/>
      <c r="S134" s="143"/>
      <c r="T134" s="137"/>
      <c r="U134" s="146"/>
      <c r="AA134" s="42"/>
      <c r="AB134" s="44" t="str">
        <f>IF($P134="","0",VLOOKUP($P134,登録データ!$Q$4:$R$23,2,FALSE))</f>
        <v>0</v>
      </c>
      <c r="AC134" s="44" t="str">
        <f t="shared" si="53"/>
        <v>00</v>
      </c>
      <c r="AD134" s="44" t="str">
        <f t="shared" si="54"/>
        <v/>
      </c>
      <c r="AE134" s="44" t="str">
        <f t="shared" si="51"/>
        <v>000000</v>
      </c>
      <c r="AF134" s="44" t="str">
        <f t="shared" si="52"/>
        <v/>
      </c>
      <c r="AG134" s="44" t="str">
        <f t="shared" si="55"/>
        <v/>
      </c>
      <c r="AH134" s="147"/>
      <c r="AI134" s="147"/>
    </row>
    <row r="135" spans="2:35" ht="19.5" thickTop="1">
      <c r="B135" s="149">
        <v>39</v>
      </c>
      <c r="C135" s="164"/>
      <c r="D135" s="151"/>
      <c r="E135" s="152"/>
      <c r="F135" s="153"/>
      <c r="G135" s="151"/>
      <c r="H135" s="152"/>
      <c r="I135" s="153"/>
      <c r="J135" s="151"/>
      <c r="K135" s="153"/>
      <c r="L135" s="151"/>
      <c r="M135" s="152"/>
      <c r="N135" s="153"/>
      <c r="O135" s="135" t="s">
        <v>170</v>
      </c>
      <c r="P135" s="138"/>
      <c r="Q135" s="141"/>
      <c r="R135" s="135" t="str">
        <f t="shared" ref="R135" si="88">IF($P135="","",IF(OR(RIGHT($P135,1)="m",RIGHT($P135,1)="H"),"分",""))</f>
        <v/>
      </c>
      <c r="S135" s="141"/>
      <c r="T135" s="135" t="str">
        <f t="shared" ref="T135" si="89">IF($P135="","",IF(OR(RIGHT($P135,1)="m",RIGHT($P135,1)="H"),"秒","m"))</f>
        <v/>
      </c>
      <c r="U135" s="144"/>
      <c r="AA135" s="42"/>
      <c r="AB135" s="44" t="str">
        <f>IF($P135="","0",VLOOKUP($P135,登録データ!$Q$4:$R$23,2,FALSE))</f>
        <v>0</v>
      </c>
      <c r="AC135" s="44" t="str">
        <f t="shared" si="53"/>
        <v>00</v>
      </c>
      <c r="AD135" s="44" t="str">
        <f t="shared" si="54"/>
        <v/>
      </c>
      <c r="AE135" s="44" t="str">
        <f t="shared" si="51"/>
        <v>000000</v>
      </c>
      <c r="AF135" s="44" t="str">
        <f t="shared" si="52"/>
        <v/>
      </c>
      <c r="AG135" s="44" t="str">
        <f t="shared" si="55"/>
        <v/>
      </c>
      <c r="AH135" s="147" t="str">
        <f>IF($C135="","",IF($C135="@",0,IF(COUNTIF($C$21:$C$620,$C135)=1,0,1)))</f>
        <v/>
      </c>
      <c r="AI135" s="147" t="str">
        <f>IF($L135="","",IF(OR($L135="北海道",$L135="東京都",$L135="大阪府",$L135="京都府",RIGHT($L135,1)="県"),0,1))</f>
        <v/>
      </c>
    </row>
    <row r="136" spans="2:35">
      <c r="B136" s="130"/>
      <c r="C136" s="165"/>
      <c r="D136" s="154"/>
      <c r="E136" s="155"/>
      <c r="F136" s="156"/>
      <c r="G136" s="154"/>
      <c r="H136" s="155"/>
      <c r="I136" s="156"/>
      <c r="J136" s="154"/>
      <c r="K136" s="156"/>
      <c r="L136" s="154"/>
      <c r="M136" s="155"/>
      <c r="N136" s="156"/>
      <c r="O136" s="136"/>
      <c r="P136" s="139"/>
      <c r="Q136" s="142"/>
      <c r="R136" s="136"/>
      <c r="S136" s="142"/>
      <c r="T136" s="136"/>
      <c r="U136" s="145"/>
      <c r="AA136" s="42"/>
      <c r="AB136" s="44" t="str">
        <f>IF($P136="","0",VLOOKUP($P136,登録データ!$Q$4:$R$23,2,FALSE))</f>
        <v>0</v>
      </c>
      <c r="AC136" s="44" t="str">
        <f t="shared" si="53"/>
        <v>00</v>
      </c>
      <c r="AD136" s="44" t="str">
        <f t="shared" si="54"/>
        <v/>
      </c>
      <c r="AE136" s="44" t="str">
        <f t="shared" si="51"/>
        <v>000000</v>
      </c>
      <c r="AF136" s="44" t="str">
        <f t="shared" si="52"/>
        <v/>
      </c>
      <c r="AG136" s="44" t="str">
        <f t="shared" si="55"/>
        <v/>
      </c>
      <c r="AH136" s="147"/>
      <c r="AI136" s="147"/>
    </row>
    <row r="137" spans="2:35" ht="19.5" thickBot="1">
      <c r="B137" s="150"/>
      <c r="C137" s="166"/>
      <c r="D137" s="157"/>
      <c r="E137" s="158"/>
      <c r="F137" s="159"/>
      <c r="G137" s="157"/>
      <c r="H137" s="158"/>
      <c r="I137" s="159"/>
      <c r="J137" s="157"/>
      <c r="K137" s="159"/>
      <c r="L137" s="157"/>
      <c r="M137" s="158"/>
      <c r="N137" s="159"/>
      <c r="O137" s="137"/>
      <c r="P137" s="140"/>
      <c r="Q137" s="143"/>
      <c r="R137" s="137"/>
      <c r="S137" s="143"/>
      <c r="T137" s="137"/>
      <c r="U137" s="146"/>
      <c r="AA137" s="42"/>
      <c r="AB137" s="44" t="str">
        <f>IF($P137="","0",VLOOKUP($P137,登録データ!$Q$4:$R$23,2,FALSE))</f>
        <v>0</v>
      </c>
      <c r="AC137" s="44" t="str">
        <f t="shared" si="53"/>
        <v>00</v>
      </c>
      <c r="AD137" s="44" t="str">
        <f t="shared" si="54"/>
        <v/>
      </c>
      <c r="AE137" s="44" t="str">
        <f t="shared" si="51"/>
        <v>000000</v>
      </c>
      <c r="AF137" s="44" t="str">
        <f t="shared" si="52"/>
        <v/>
      </c>
      <c r="AG137" s="44" t="str">
        <f t="shared" si="55"/>
        <v/>
      </c>
      <c r="AH137" s="147"/>
      <c r="AI137" s="147"/>
    </row>
    <row r="138" spans="2:35" ht="19.5" thickTop="1">
      <c r="B138" s="149">
        <v>40</v>
      </c>
      <c r="C138" s="164"/>
      <c r="D138" s="151"/>
      <c r="E138" s="152"/>
      <c r="F138" s="153"/>
      <c r="G138" s="151"/>
      <c r="H138" s="152"/>
      <c r="I138" s="153"/>
      <c r="J138" s="151"/>
      <c r="K138" s="153"/>
      <c r="L138" s="151"/>
      <c r="M138" s="152"/>
      <c r="N138" s="153"/>
      <c r="O138" s="135" t="s">
        <v>170</v>
      </c>
      <c r="P138" s="138"/>
      <c r="Q138" s="141"/>
      <c r="R138" s="135" t="str">
        <f t="shared" ref="R138" si="90">IF($P138="","",IF(OR(RIGHT($P138,1)="m",RIGHT($P138,1)="H"),"分",""))</f>
        <v/>
      </c>
      <c r="S138" s="141"/>
      <c r="T138" s="135" t="str">
        <f t="shared" ref="T138" si="91">IF($P138="","",IF(OR(RIGHT($P138,1)="m",RIGHT($P138,1)="H"),"秒","m"))</f>
        <v/>
      </c>
      <c r="U138" s="144"/>
      <c r="AA138" s="42"/>
      <c r="AB138" s="44" t="str">
        <f>IF($P138="","0",VLOOKUP($P138,登録データ!$Q$4:$R$23,2,FALSE))</f>
        <v>0</v>
      </c>
      <c r="AC138" s="44" t="str">
        <f t="shared" si="53"/>
        <v>00</v>
      </c>
      <c r="AD138" s="44" t="str">
        <f t="shared" si="54"/>
        <v/>
      </c>
      <c r="AE138" s="44" t="str">
        <f t="shared" si="51"/>
        <v>000000</v>
      </c>
      <c r="AF138" s="44" t="str">
        <f t="shared" si="52"/>
        <v/>
      </c>
      <c r="AG138" s="44" t="str">
        <f t="shared" si="55"/>
        <v/>
      </c>
      <c r="AH138" s="147" t="str">
        <f>IF($C138="","",IF($C138="@",0,IF(COUNTIF($C$21:$C$620,$C138)=1,0,1)))</f>
        <v/>
      </c>
      <c r="AI138" s="147" t="str">
        <f>IF($L138="","",IF(OR($L138="北海道",$L138="東京都",$L138="大阪府",$L138="京都府",RIGHT($L138,1)="県"),0,1))</f>
        <v/>
      </c>
    </row>
    <row r="139" spans="2:35">
      <c r="B139" s="130"/>
      <c r="C139" s="165"/>
      <c r="D139" s="154"/>
      <c r="E139" s="155"/>
      <c r="F139" s="156"/>
      <c r="G139" s="154"/>
      <c r="H139" s="155"/>
      <c r="I139" s="156"/>
      <c r="J139" s="154"/>
      <c r="K139" s="156"/>
      <c r="L139" s="154"/>
      <c r="M139" s="155"/>
      <c r="N139" s="156"/>
      <c r="O139" s="136"/>
      <c r="P139" s="139"/>
      <c r="Q139" s="142"/>
      <c r="R139" s="136"/>
      <c r="S139" s="142"/>
      <c r="T139" s="136"/>
      <c r="U139" s="145"/>
      <c r="AA139" s="42"/>
      <c r="AB139" s="44" t="str">
        <f>IF($P139="","0",VLOOKUP($P139,登録データ!$Q$4:$R$23,2,FALSE))</f>
        <v>0</v>
      </c>
      <c r="AC139" s="44" t="str">
        <f t="shared" si="53"/>
        <v>00</v>
      </c>
      <c r="AD139" s="44" t="str">
        <f t="shared" si="54"/>
        <v/>
      </c>
      <c r="AE139" s="44" t="str">
        <f t="shared" si="51"/>
        <v>000000</v>
      </c>
      <c r="AF139" s="44" t="str">
        <f t="shared" si="52"/>
        <v/>
      </c>
      <c r="AG139" s="44" t="str">
        <f t="shared" si="55"/>
        <v/>
      </c>
      <c r="AH139" s="147"/>
      <c r="AI139" s="147"/>
    </row>
    <row r="140" spans="2:35" ht="19.5" thickBot="1">
      <c r="B140" s="150"/>
      <c r="C140" s="166"/>
      <c r="D140" s="157"/>
      <c r="E140" s="158"/>
      <c r="F140" s="159"/>
      <c r="G140" s="157"/>
      <c r="H140" s="158"/>
      <c r="I140" s="159"/>
      <c r="J140" s="157"/>
      <c r="K140" s="159"/>
      <c r="L140" s="157"/>
      <c r="M140" s="158"/>
      <c r="N140" s="159"/>
      <c r="O140" s="137"/>
      <c r="P140" s="140"/>
      <c r="Q140" s="143"/>
      <c r="R140" s="137"/>
      <c r="S140" s="143"/>
      <c r="T140" s="137"/>
      <c r="U140" s="146"/>
      <c r="AA140" s="42"/>
      <c r="AB140" s="44" t="str">
        <f>IF($P140="","0",VLOOKUP($P140,登録データ!$Q$4:$R$23,2,FALSE))</f>
        <v>0</v>
      </c>
      <c r="AC140" s="44" t="str">
        <f t="shared" si="53"/>
        <v>00</v>
      </c>
      <c r="AD140" s="44" t="str">
        <f t="shared" si="54"/>
        <v/>
      </c>
      <c r="AE140" s="44" t="str">
        <f t="shared" si="51"/>
        <v>000000</v>
      </c>
      <c r="AF140" s="44" t="str">
        <f t="shared" si="52"/>
        <v/>
      </c>
      <c r="AG140" s="44" t="str">
        <f t="shared" si="55"/>
        <v/>
      </c>
      <c r="AH140" s="147"/>
      <c r="AI140" s="147"/>
    </row>
    <row r="141" spans="2:35" ht="19.5" thickTop="1">
      <c r="B141" s="149">
        <v>41</v>
      </c>
      <c r="C141" s="164"/>
      <c r="D141" s="151"/>
      <c r="E141" s="152"/>
      <c r="F141" s="153"/>
      <c r="G141" s="151"/>
      <c r="H141" s="152"/>
      <c r="I141" s="153"/>
      <c r="J141" s="151"/>
      <c r="K141" s="153"/>
      <c r="L141" s="151"/>
      <c r="M141" s="152"/>
      <c r="N141" s="153"/>
      <c r="O141" s="135" t="s">
        <v>170</v>
      </c>
      <c r="P141" s="138"/>
      <c r="Q141" s="141"/>
      <c r="R141" s="135" t="str">
        <f t="shared" ref="R141" si="92">IF($P141="","",IF(OR(RIGHT($P141,1)="m",RIGHT($P141,1)="H"),"分",""))</f>
        <v/>
      </c>
      <c r="S141" s="141"/>
      <c r="T141" s="135" t="str">
        <f t="shared" ref="T141" si="93">IF($P141="","",IF(OR(RIGHT($P141,1)="m",RIGHT($P141,1)="H"),"秒","m"))</f>
        <v/>
      </c>
      <c r="U141" s="144"/>
      <c r="AA141" s="42"/>
      <c r="AB141" s="44" t="str">
        <f>IF($P141="","0",VLOOKUP($P141,登録データ!$Q$4:$R$23,2,FALSE))</f>
        <v>0</v>
      </c>
      <c r="AC141" s="44" t="str">
        <f t="shared" si="53"/>
        <v>00</v>
      </c>
      <c r="AD141" s="44" t="str">
        <f t="shared" si="54"/>
        <v/>
      </c>
      <c r="AE141" s="44" t="str">
        <f t="shared" si="51"/>
        <v>000000</v>
      </c>
      <c r="AF141" s="44" t="str">
        <f t="shared" si="52"/>
        <v/>
      </c>
      <c r="AG141" s="44" t="str">
        <f t="shared" si="55"/>
        <v/>
      </c>
      <c r="AH141" s="147" t="str">
        <f>IF($C141="","",IF($C141="@",0,IF(COUNTIF($C$21:$C$620,$C141)=1,0,1)))</f>
        <v/>
      </c>
      <c r="AI141" s="147" t="str">
        <f>IF($L141="","",IF(OR($L141="北海道",$L141="東京都",$L141="大阪府",$L141="京都府",RIGHT($L141,1)="県"),0,1))</f>
        <v/>
      </c>
    </row>
    <row r="142" spans="2:35">
      <c r="B142" s="130"/>
      <c r="C142" s="165"/>
      <c r="D142" s="154"/>
      <c r="E142" s="155"/>
      <c r="F142" s="156"/>
      <c r="G142" s="154"/>
      <c r="H142" s="155"/>
      <c r="I142" s="156"/>
      <c r="J142" s="154"/>
      <c r="K142" s="156"/>
      <c r="L142" s="154"/>
      <c r="M142" s="155"/>
      <c r="N142" s="156"/>
      <c r="O142" s="136"/>
      <c r="P142" s="139"/>
      <c r="Q142" s="142"/>
      <c r="R142" s="136"/>
      <c r="S142" s="142"/>
      <c r="T142" s="136"/>
      <c r="U142" s="145"/>
      <c r="AA142" s="42"/>
      <c r="AB142" s="44" t="str">
        <f>IF($P142="","0",VLOOKUP($P142,登録データ!$Q$4:$R$23,2,FALSE))</f>
        <v>0</v>
      </c>
      <c r="AC142" s="44" t="str">
        <f t="shared" si="53"/>
        <v>00</v>
      </c>
      <c r="AD142" s="44" t="str">
        <f t="shared" si="54"/>
        <v/>
      </c>
      <c r="AE142" s="44" t="str">
        <f t="shared" si="51"/>
        <v>000000</v>
      </c>
      <c r="AF142" s="44" t="str">
        <f t="shared" si="52"/>
        <v/>
      </c>
      <c r="AG142" s="44" t="str">
        <f t="shared" si="55"/>
        <v/>
      </c>
      <c r="AH142" s="147"/>
      <c r="AI142" s="147"/>
    </row>
    <row r="143" spans="2:35" ht="19.5" thickBot="1">
      <c r="B143" s="150"/>
      <c r="C143" s="166"/>
      <c r="D143" s="157"/>
      <c r="E143" s="158"/>
      <c r="F143" s="159"/>
      <c r="G143" s="157"/>
      <c r="H143" s="158"/>
      <c r="I143" s="159"/>
      <c r="J143" s="157"/>
      <c r="K143" s="159"/>
      <c r="L143" s="157"/>
      <c r="M143" s="158"/>
      <c r="N143" s="159"/>
      <c r="O143" s="137"/>
      <c r="P143" s="140"/>
      <c r="Q143" s="143"/>
      <c r="R143" s="137"/>
      <c r="S143" s="143"/>
      <c r="T143" s="137"/>
      <c r="U143" s="146"/>
      <c r="AA143" s="42"/>
      <c r="AB143" s="44" t="str">
        <f>IF($P143="","0",VLOOKUP($P143,登録データ!$Q$4:$R$23,2,FALSE))</f>
        <v>0</v>
      </c>
      <c r="AC143" s="44" t="str">
        <f t="shared" si="53"/>
        <v>00</v>
      </c>
      <c r="AD143" s="44" t="str">
        <f t="shared" si="54"/>
        <v/>
      </c>
      <c r="AE143" s="44" t="str">
        <f t="shared" si="51"/>
        <v>000000</v>
      </c>
      <c r="AF143" s="44" t="str">
        <f t="shared" si="52"/>
        <v/>
      </c>
      <c r="AG143" s="44" t="str">
        <f t="shared" si="55"/>
        <v/>
      </c>
      <c r="AH143" s="147"/>
      <c r="AI143" s="147"/>
    </row>
    <row r="144" spans="2:35" ht="19.5" thickTop="1">
      <c r="B144" s="149">
        <v>42</v>
      </c>
      <c r="C144" s="164"/>
      <c r="D144" s="151"/>
      <c r="E144" s="152"/>
      <c r="F144" s="153"/>
      <c r="G144" s="151"/>
      <c r="H144" s="152"/>
      <c r="I144" s="153"/>
      <c r="J144" s="151"/>
      <c r="K144" s="153"/>
      <c r="L144" s="151"/>
      <c r="M144" s="152"/>
      <c r="N144" s="153"/>
      <c r="O144" s="135" t="s">
        <v>170</v>
      </c>
      <c r="P144" s="138"/>
      <c r="Q144" s="141"/>
      <c r="R144" s="135" t="str">
        <f t="shared" ref="R144" si="94">IF($P144="","",IF(OR(RIGHT($P144,1)="m",RIGHT($P144,1)="H"),"分",""))</f>
        <v/>
      </c>
      <c r="S144" s="141"/>
      <c r="T144" s="135" t="str">
        <f t="shared" ref="T144" si="95">IF($P144="","",IF(OR(RIGHT($P144,1)="m",RIGHT($P144,1)="H"),"秒","m"))</f>
        <v/>
      </c>
      <c r="U144" s="144"/>
      <c r="AA144" s="42"/>
      <c r="AB144" s="44" t="str">
        <f>IF($P144="","0",VLOOKUP($P144,登録データ!$Q$4:$R$23,2,FALSE))</f>
        <v>0</v>
      </c>
      <c r="AC144" s="44" t="str">
        <f t="shared" si="53"/>
        <v>00</v>
      </c>
      <c r="AD144" s="44" t="str">
        <f t="shared" si="54"/>
        <v/>
      </c>
      <c r="AE144" s="44" t="str">
        <f t="shared" si="51"/>
        <v>000000</v>
      </c>
      <c r="AF144" s="44" t="str">
        <f t="shared" si="52"/>
        <v/>
      </c>
      <c r="AG144" s="44" t="str">
        <f t="shared" si="55"/>
        <v/>
      </c>
      <c r="AH144" s="147" t="str">
        <f>IF($C144="","",IF($C144="@",0,IF(COUNTIF($C$21:$C$620,$C144)=1,0,1)))</f>
        <v/>
      </c>
      <c r="AI144" s="147" t="str">
        <f>IF($L144="","",IF(OR($L144="北海道",$L144="東京都",$L144="大阪府",$L144="京都府",RIGHT($L144,1)="県"),0,1))</f>
        <v/>
      </c>
    </row>
    <row r="145" spans="2:35">
      <c r="B145" s="130"/>
      <c r="C145" s="165"/>
      <c r="D145" s="154"/>
      <c r="E145" s="155"/>
      <c r="F145" s="156"/>
      <c r="G145" s="154"/>
      <c r="H145" s="155"/>
      <c r="I145" s="156"/>
      <c r="J145" s="154"/>
      <c r="K145" s="156"/>
      <c r="L145" s="154"/>
      <c r="M145" s="155"/>
      <c r="N145" s="156"/>
      <c r="O145" s="136"/>
      <c r="P145" s="139"/>
      <c r="Q145" s="142"/>
      <c r="R145" s="136"/>
      <c r="S145" s="142"/>
      <c r="T145" s="136"/>
      <c r="U145" s="145"/>
      <c r="AA145" s="42"/>
      <c r="AB145" s="44" t="str">
        <f>IF($P145="","0",VLOOKUP($P145,登録データ!$Q$4:$R$23,2,FALSE))</f>
        <v>0</v>
      </c>
      <c r="AC145" s="44" t="str">
        <f t="shared" si="53"/>
        <v>00</v>
      </c>
      <c r="AD145" s="44" t="str">
        <f t="shared" si="54"/>
        <v/>
      </c>
      <c r="AE145" s="44" t="str">
        <f t="shared" si="51"/>
        <v>000000</v>
      </c>
      <c r="AF145" s="44" t="str">
        <f t="shared" si="52"/>
        <v/>
      </c>
      <c r="AG145" s="44" t="str">
        <f t="shared" si="55"/>
        <v/>
      </c>
      <c r="AH145" s="147"/>
      <c r="AI145" s="147"/>
    </row>
    <row r="146" spans="2:35" ht="19.5" thickBot="1">
      <c r="B146" s="150"/>
      <c r="C146" s="166"/>
      <c r="D146" s="157"/>
      <c r="E146" s="158"/>
      <c r="F146" s="159"/>
      <c r="G146" s="157"/>
      <c r="H146" s="158"/>
      <c r="I146" s="159"/>
      <c r="J146" s="157"/>
      <c r="K146" s="159"/>
      <c r="L146" s="157"/>
      <c r="M146" s="158"/>
      <c r="N146" s="159"/>
      <c r="O146" s="137"/>
      <c r="P146" s="140"/>
      <c r="Q146" s="143"/>
      <c r="R146" s="137"/>
      <c r="S146" s="143"/>
      <c r="T146" s="137"/>
      <c r="U146" s="146"/>
      <c r="AA146" s="42"/>
      <c r="AB146" s="44" t="str">
        <f>IF($P146="","0",VLOOKUP($P146,登録データ!$Q$4:$R$23,2,FALSE))</f>
        <v>0</v>
      </c>
      <c r="AC146" s="44" t="str">
        <f t="shared" si="53"/>
        <v>00</v>
      </c>
      <c r="AD146" s="44" t="str">
        <f t="shared" si="54"/>
        <v/>
      </c>
      <c r="AE146" s="44" t="str">
        <f t="shared" si="51"/>
        <v>000000</v>
      </c>
      <c r="AF146" s="44" t="str">
        <f t="shared" si="52"/>
        <v/>
      </c>
      <c r="AG146" s="44" t="str">
        <f t="shared" si="55"/>
        <v/>
      </c>
      <c r="AH146" s="147"/>
      <c r="AI146" s="147"/>
    </row>
    <row r="147" spans="2:35" ht="19.5" thickTop="1">
      <c r="B147" s="149">
        <v>43</v>
      </c>
      <c r="C147" s="164"/>
      <c r="D147" s="151"/>
      <c r="E147" s="152"/>
      <c r="F147" s="153"/>
      <c r="G147" s="151"/>
      <c r="H147" s="152"/>
      <c r="I147" s="153"/>
      <c r="J147" s="151"/>
      <c r="K147" s="153"/>
      <c r="L147" s="151"/>
      <c r="M147" s="152"/>
      <c r="N147" s="153"/>
      <c r="O147" s="135" t="s">
        <v>170</v>
      </c>
      <c r="P147" s="138"/>
      <c r="Q147" s="141"/>
      <c r="R147" s="135" t="str">
        <f t="shared" ref="R147" si="96">IF($P147="","",IF(OR(RIGHT($P147,1)="m",RIGHT($P147,1)="H"),"分",""))</f>
        <v/>
      </c>
      <c r="S147" s="141"/>
      <c r="T147" s="135" t="str">
        <f t="shared" ref="T147" si="97">IF($P147="","",IF(OR(RIGHT($P147,1)="m",RIGHT($P147,1)="H"),"秒","m"))</f>
        <v/>
      </c>
      <c r="U147" s="144"/>
      <c r="AA147" s="42"/>
      <c r="AB147" s="44" t="str">
        <f>IF($P147="","0",VLOOKUP($P147,登録データ!$Q$4:$R$23,2,FALSE))</f>
        <v>0</v>
      </c>
      <c r="AC147" s="44" t="str">
        <f t="shared" si="53"/>
        <v>00</v>
      </c>
      <c r="AD147" s="44" t="str">
        <f t="shared" si="54"/>
        <v/>
      </c>
      <c r="AE147" s="44" t="str">
        <f t="shared" si="51"/>
        <v>000000</v>
      </c>
      <c r="AF147" s="44" t="str">
        <f t="shared" si="52"/>
        <v/>
      </c>
      <c r="AG147" s="44" t="str">
        <f t="shared" si="55"/>
        <v/>
      </c>
      <c r="AH147" s="147" t="str">
        <f>IF($C147="","",IF($C147="@",0,IF(COUNTIF($C$21:$C$620,$C147)=1,0,1)))</f>
        <v/>
      </c>
      <c r="AI147" s="147" t="str">
        <f>IF($L147="","",IF(OR($L147="北海道",$L147="東京都",$L147="大阪府",$L147="京都府",RIGHT($L147,1)="県"),0,1))</f>
        <v/>
      </c>
    </row>
    <row r="148" spans="2:35">
      <c r="B148" s="130"/>
      <c r="C148" s="165"/>
      <c r="D148" s="154"/>
      <c r="E148" s="155"/>
      <c r="F148" s="156"/>
      <c r="G148" s="154"/>
      <c r="H148" s="155"/>
      <c r="I148" s="156"/>
      <c r="J148" s="154"/>
      <c r="K148" s="156"/>
      <c r="L148" s="154"/>
      <c r="M148" s="155"/>
      <c r="N148" s="156"/>
      <c r="O148" s="136"/>
      <c r="P148" s="139"/>
      <c r="Q148" s="142"/>
      <c r="R148" s="136"/>
      <c r="S148" s="142"/>
      <c r="T148" s="136"/>
      <c r="U148" s="145"/>
      <c r="AA148" s="42"/>
      <c r="AB148" s="44" t="str">
        <f>IF($P148="","0",VLOOKUP($P148,登録データ!$Q$4:$R$23,2,FALSE))</f>
        <v>0</v>
      </c>
      <c r="AC148" s="44" t="str">
        <f t="shared" si="53"/>
        <v>00</v>
      </c>
      <c r="AD148" s="44" t="str">
        <f t="shared" si="54"/>
        <v/>
      </c>
      <c r="AE148" s="44" t="str">
        <f t="shared" si="51"/>
        <v>000000</v>
      </c>
      <c r="AF148" s="44" t="str">
        <f t="shared" si="52"/>
        <v/>
      </c>
      <c r="AG148" s="44" t="str">
        <f t="shared" si="55"/>
        <v/>
      </c>
      <c r="AH148" s="147"/>
      <c r="AI148" s="147"/>
    </row>
    <row r="149" spans="2:35" ht="19.5" thickBot="1">
      <c r="B149" s="150"/>
      <c r="C149" s="166"/>
      <c r="D149" s="157"/>
      <c r="E149" s="158"/>
      <c r="F149" s="159"/>
      <c r="G149" s="157"/>
      <c r="H149" s="158"/>
      <c r="I149" s="159"/>
      <c r="J149" s="157"/>
      <c r="K149" s="159"/>
      <c r="L149" s="157"/>
      <c r="M149" s="158"/>
      <c r="N149" s="159"/>
      <c r="O149" s="137"/>
      <c r="P149" s="140"/>
      <c r="Q149" s="143"/>
      <c r="R149" s="137"/>
      <c r="S149" s="143"/>
      <c r="T149" s="137"/>
      <c r="U149" s="146"/>
      <c r="AA149" s="42"/>
      <c r="AB149" s="44" t="str">
        <f>IF($P149="","0",VLOOKUP($P149,登録データ!$Q$4:$R$23,2,FALSE))</f>
        <v>0</v>
      </c>
      <c r="AC149" s="44" t="str">
        <f t="shared" si="53"/>
        <v>00</v>
      </c>
      <c r="AD149" s="44" t="str">
        <f t="shared" si="54"/>
        <v/>
      </c>
      <c r="AE149" s="44" t="str">
        <f t="shared" ref="AE149:AE212" si="98">IF($AD149=2,IF($S149="","0000",CONCATENATE(RIGHT($S149+100,2),$AC149)),IF($S149="","000000",CONCATENATE(RIGHT($Q149+100,2),RIGHT($S149+100,2),$AC149)))</f>
        <v>000000</v>
      </c>
      <c r="AF149" s="44" t="str">
        <f t="shared" ref="AF149:AF212" si="99">IF($P149="","",CONCATENATE($AB149," ",IF($AD149=1,RIGHT($AE149+10000000,7),RIGHT($AE149+100000,5))))</f>
        <v/>
      </c>
      <c r="AG149" s="44" t="str">
        <f t="shared" si="55"/>
        <v/>
      </c>
      <c r="AH149" s="147"/>
      <c r="AI149" s="147"/>
    </row>
    <row r="150" spans="2:35" ht="19.5" thickTop="1">
      <c r="B150" s="149">
        <v>44</v>
      </c>
      <c r="C150" s="164"/>
      <c r="D150" s="151"/>
      <c r="E150" s="152"/>
      <c r="F150" s="153"/>
      <c r="G150" s="151"/>
      <c r="H150" s="152"/>
      <c r="I150" s="153"/>
      <c r="J150" s="151"/>
      <c r="K150" s="153"/>
      <c r="L150" s="151"/>
      <c r="M150" s="152"/>
      <c r="N150" s="153"/>
      <c r="O150" s="135" t="s">
        <v>170</v>
      </c>
      <c r="P150" s="138"/>
      <c r="Q150" s="141"/>
      <c r="R150" s="135" t="str">
        <f t="shared" ref="R150" si="100">IF($P150="","",IF(OR(RIGHT($P150,1)="m",RIGHT($P150,1)="H"),"分",""))</f>
        <v/>
      </c>
      <c r="S150" s="141"/>
      <c r="T150" s="135" t="str">
        <f t="shared" ref="T150" si="101">IF($P150="","",IF(OR(RIGHT($P150,1)="m",RIGHT($P150,1)="H"),"秒","m"))</f>
        <v/>
      </c>
      <c r="U150" s="144"/>
      <c r="AA150" s="42"/>
      <c r="AB150" s="44" t="str">
        <f>IF($P150="","0",VLOOKUP($P150,登録データ!$Q$4:$R$23,2,FALSE))</f>
        <v>0</v>
      </c>
      <c r="AC150" s="44" t="str">
        <f t="shared" ref="AC150:AC213" si="102">IF($U150="","00",IF(LEN($U150)=1,$U150*10,$U150))</f>
        <v>00</v>
      </c>
      <c r="AD150" s="44" t="str">
        <f t="shared" ref="AD150:AD213" si="103">IF($P150="","",IF(OR(RIGHT($P150,1)="m",RIGHT($P150,1)="H"),1,2))</f>
        <v/>
      </c>
      <c r="AE150" s="44" t="str">
        <f t="shared" si="98"/>
        <v>000000</v>
      </c>
      <c r="AF150" s="44" t="str">
        <f t="shared" si="99"/>
        <v/>
      </c>
      <c r="AG150" s="44" t="str">
        <f t="shared" ref="AG150:AG213" si="104">IF($S150="","",IF(OR(VALUE($S150)&lt;60,$T150="m"),0,1))</f>
        <v/>
      </c>
      <c r="AH150" s="147" t="str">
        <f>IF($C150="","",IF($C150="@",0,IF(COUNTIF($C$21:$C$620,$C150)=1,0,1)))</f>
        <v/>
      </c>
      <c r="AI150" s="147" t="str">
        <f>IF($L150="","",IF(OR($L150="北海道",$L150="東京都",$L150="大阪府",$L150="京都府",RIGHT($L150,1)="県"),0,1))</f>
        <v/>
      </c>
    </row>
    <row r="151" spans="2:35">
      <c r="B151" s="130"/>
      <c r="C151" s="165"/>
      <c r="D151" s="154"/>
      <c r="E151" s="155"/>
      <c r="F151" s="156"/>
      <c r="G151" s="154"/>
      <c r="H151" s="155"/>
      <c r="I151" s="156"/>
      <c r="J151" s="154"/>
      <c r="K151" s="156"/>
      <c r="L151" s="154"/>
      <c r="M151" s="155"/>
      <c r="N151" s="156"/>
      <c r="O151" s="136"/>
      <c r="P151" s="139"/>
      <c r="Q151" s="142"/>
      <c r="R151" s="136"/>
      <c r="S151" s="142"/>
      <c r="T151" s="136"/>
      <c r="U151" s="145"/>
      <c r="AA151" s="42"/>
      <c r="AB151" s="44" t="str">
        <f>IF($P151="","0",VLOOKUP($P151,登録データ!$Q$4:$R$23,2,FALSE))</f>
        <v>0</v>
      </c>
      <c r="AC151" s="44" t="str">
        <f t="shared" si="102"/>
        <v>00</v>
      </c>
      <c r="AD151" s="44" t="str">
        <f t="shared" si="103"/>
        <v/>
      </c>
      <c r="AE151" s="44" t="str">
        <f t="shared" si="98"/>
        <v>000000</v>
      </c>
      <c r="AF151" s="44" t="str">
        <f t="shared" si="99"/>
        <v/>
      </c>
      <c r="AG151" s="44" t="str">
        <f t="shared" si="104"/>
        <v/>
      </c>
      <c r="AH151" s="147"/>
      <c r="AI151" s="147"/>
    </row>
    <row r="152" spans="2:35" ht="19.5" thickBot="1">
      <c r="B152" s="150"/>
      <c r="C152" s="166"/>
      <c r="D152" s="157"/>
      <c r="E152" s="158"/>
      <c r="F152" s="159"/>
      <c r="G152" s="157"/>
      <c r="H152" s="158"/>
      <c r="I152" s="159"/>
      <c r="J152" s="157"/>
      <c r="K152" s="159"/>
      <c r="L152" s="157"/>
      <c r="M152" s="158"/>
      <c r="N152" s="159"/>
      <c r="O152" s="137"/>
      <c r="P152" s="140"/>
      <c r="Q152" s="143"/>
      <c r="R152" s="137"/>
      <c r="S152" s="143"/>
      <c r="T152" s="137"/>
      <c r="U152" s="146"/>
      <c r="AA152" s="42"/>
      <c r="AB152" s="44" t="str">
        <f>IF($P152="","0",VLOOKUP($P152,登録データ!$Q$4:$R$23,2,FALSE))</f>
        <v>0</v>
      </c>
      <c r="AC152" s="44" t="str">
        <f t="shared" si="102"/>
        <v>00</v>
      </c>
      <c r="AD152" s="44" t="str">
        <f t="shared" si="103"/>
        <v/>
      </c>
      <c r="AE152" s="44" t="str">
        <f t="shared" si="98"/>
        <v>000000</v>
      </c>
      <c r="AF152" s="44" t="str">
        <f t="shared" si="99"/>
        <v/>
      </c>
      <c r="AG152" s="44" t="str">
        <f t="shared" si="104"/>
        <v/>
      </c>
      <c r="AH152" s="147"/>
      <c r="AI152" s="147"/>
    </row>
    <row r="153" spans="2:35" ht="19.5" thickTop="1">
      <c r="B153" s="149">
        <v>45</v>
      </c>
      <c r="C153" s="164"/>
      <c r="D153" s="151"/>
      <c r="E153" s="152"/>
      <c r="F153" s="153"/>
      <c r="G153" s="151"/>
      <c r="H153" s="152"/>
      <c r="I153" s="153"/>
      <c r="J153" s="151"/>
      <c r="K153" s="153"/>
      <c r="L153" s="151"/>
      <c r="M153" s="152"/>
      <c r="N153" s="153"/>
      <c r="O153" s="135" t="s">
        <v>170</v>
      </c>
      <c r="P153" s="138"/>
      <c r="Q153" s="141"/>
      <c r="R153" s="135" t="str">
        <f t="shared" ref="R153" si="105">IF($P153="","",IF(OR(RIGHT($P153,1)="m",RIGHT($P153,1)="H"),"分",""))</f>
        <v/>
      </c>
      <c r="S153" s="141"/>
      <c r="T153" s="135" t="str">
        <f t="shared" ref="T153" si="106">IF($P153="","",IF(OR(RIGHT($P153,1)="m",RIGHT($P153,1)="H"),"秒","m"))</f>
        <v/>
      </c>
      <c r="U153" s="144"/>
      <c r="AA153" s="42"/>
      <c r="AB153" s="44" t="str">
        <f>IF($P153="","0",VLOOKUP($P153,登録データ!$Q$4:$R$23,2,FALSE))</f>
        <v>0</v>
      </c>
      <c r="AC153" s="44" t="str">
        <f t="shared" si="102"/>
        <v>00</v>
      </c>
      <c r="AD153" s="44" t="str">
        <f t="shared" si="103"/>
        <v/>
      </c>
      <c r="AE153" s="44" t="str">
        <f t="shared" si="98"/>
        <v>000000</v>
      </c>
      <c r="AF153" s="44" t="str">
        <f t="shared" si="99"/>
        <v/>
      </c>
      <c r="AG153" s="44" t="str">
        <f t="shared" si="104"/>
        <v/>
      </c>
      <c r="AH153" s="147" t="str">
        <f>IF($C153="","",IF($C153="@",0,IF(COUNTIF($C$21:$C$620,$C153)=1,0,1)))</f>
        <v/>
      </c>
      <c r="AI153" s="147" t="str">
        <f>IF($L153="","",IF(OR($L153="北海道",$L153="東京都",$L153="大阪府",$L153="京都府",RIGHT($L153,1)="県"),0,1))</f>
        <v/>
      </c>
    </row>
    <row r="154" spans="2:35">
      <c r="B154" s="130"/>
      <c r="C154" s="165"/>
      <c r="D154" s="154"/>
      <c r="E154" s="155"/>
      <c r="F154" s="156"/>
      <c r="G154" s="154"/>
      <c r="H154" s="155"/>
      <c r="I154" s="156"/>
      <c r="J154" s="154"/>
      <c r="K154" s="156"/>
      <c r="L154" s="154"/>
      <c r="M154" s="155"/>
      <c r="N154" s="156"/>
      <c r="O154" s="136"/>
      <c r="P154" s="139"/>
      <c r="Q154" s="142"/>
      <c r="R154" s="136"/>
      <c r="S154" s="142"/>
      <c r="T154" s="136"/>
      <c r="U154" s="145"/>
      <c r="AA154" s="42"/>
      <c r="AB154" s="44" t="str">
        <f>IF($P154="","0",VLOOKUP($P154,登録データ!$Q$4:$R$23,2,FALSE))</f>
        <v>0</v>
      </c>
      <c r="AC154" s="44" t="str">
        <f t="shared" si="102"/>
        <v>00</v>
      </c>
      <c r="AD154" s="44" t="str">
        <f t="shared" si="103"/>
        <v/>
      </c>
      <c r="AE154" s="44" t="str">
        <f t="shared" si="98"/>
        <v>000000</v>
      </c>
      <c r="AF154" s="44" t="str">
        <f t="shared" si="99"/>
        <v/>
      </c>
      <c r="AG154" s="44" t="str">
        <f t="shared" si="104"/>
        <v/>
      </c>
      <c r="AH154" s="147"/>
      <c r="AI154" s="147"/>
    </row>
    <row r="155" spans="2:35" ht="19.5" thickBot="1">
      <c r="B155" s="150"/>
      <c r="C155" s="166"/>
      <c r="D155" s="157"/>
      <c r="E155" s="158"/>
      <c r="F155" s="159"/>
      <c r="G155" s="157"/>
      <c r="H155" s="158"/>
      <c r="I155" s="159"/>
      <c r="J155" s="157"/>
      <c r="K155" s="159"/>
      <c r="L155" s="157"/>
      <c r="M155" s="158"/>
      <c r="N155" s="159"/>
      <c r="O155" s="137"/>
      <c r="P155" s="140"/>
      <c r="Q155" s="143"/>
      <c r="R155" s="137"/>
      <c r="S155" s="143"/>
      <c r="T155" s="137"/>
      <c r="U155" s="146"/>
      <c r="AA155" s="42"/>
      <c r="AB155" s="44" t="str">
        <f>IF($P155="","0",VLOOKUP($P155,登録データ!$Q$4:$R$23,2,FALSE))</f>
        <v>0</v>
      </c>
      <c r="AC155" s="44" t="str">
        <f t="shared" si="102"/>
        <v>00</v>
      </c>
      <c r="AD155" s="44" t="str">
        <f t="shared" si="103"/>
        <v/>
      </c>
      <c r="AE155" s="44" t="str">
        <f t="shared" si="98"/>
        <v>000000</v>
      </c>
      <c r="AF155" s="44" t="str">
        <f t="shared" si="99"/>
        <v/>
      </c>
      <c r="AG155" s="44" t="str">
        <f t="shared" si="104"/>
        <v/>
      </c>
      <c r="AH155" s="147"/>
      <c r="AI155" s="147"/>
    </row>
    <row r="156" spans="2:35" ht="19.5" thickTop="1">
      <c r="B156" s="149">
        <v>46</v>
      </c>
      <c r="C156" s="164"/>
      <c r="D156" s="151"/>
      <c r="E156" s="152"/>
      <c r="F156" s="153"/>
      <c r="G156" s="151"/>
      <c r="H156" s="152"/>
      <c r="I156" s="153"/>
      <c r="J156" s="151"/>
      <c r="K156" s="153"/>
      <c r="L156" s="151"/>
      <c r="M156" s="152"/>
      <c r="N156" s="153"/>
      <c r="O156" s="135" t="s">
        <v>170</v>
      </c>
      <c r="P156" s="138"/>
      <c r="Q156" s="141"/>
      <c r="R156" s="135" t="str">
        <f t="shared" ref="R156" si="107">IF($P156="","",IF(OR(RIGHT($P156,1)="m",RIGHT($P156,1)="H"),"分",""))</f>
        <v/>
      </c>
      <c r="S156" s="141"/>
      <c r="T156" s="135" t="str">
        <f t="shared" ref="T156" si="108">IF($P156="","",IF(OR(RIGHT($P156,1)="m",RIGHT($P156,1)="H"),"秒","m"))</f>
        <v/>
      </c>
      <c r="U156" s="144"/>
      <c r="AA156" s="42"/>
      <c r="AB156" s="44" t="str">
        <f>IF($P156="","0",VLOOKUP($P156,登録データ!$Q$4:$R$23,2,FALSE))</f>
        <v>0</v>
      </c>
      <c r="AC156" s="44" t="str">
        <f t="shared" si="102"/>
        <v>00</v>
      </c>
      <c r="AD156" s="44" t="str">
        <f t="shared" si="103"/>
        <v/>
      </c>
      <c r="AE156" s="44" t="str">
        <f t="shared" si="98"/>
        <v>000000</v>
      </c>
      <c r="AF156" s="44" t="str">
        <f t="shared" si="99"/>
        <v/>
      </c>
      <c r="AG156" s="44" t="str">
        <f t="shared" si="104"/>
        <v/>
      </c>
      <c r="AH156" s="147" t="str">
        <f>IF($C156="","",IF($C156="@",0,IF(COUNTIF($C$21:$C$620,$C156)=1,0,1)))</f>
        <v/>
      </c>
      <c r="AI156" s="147" t="str">
        <f>IF($L156="","",IF(OR($L156="北海道",$L156="東京都",$L156="大阪府",$L156="京都府",RIGHT($L156,1)="県"),0,1))</f>
        <v/>
      </c>
    </row>
    <row r="157" spans="2:35">
      <c r="B157" s="130"/>
      <c r="C157" s="165"/>
      <c r="D157" s="154"/>
      <c r="E157" s="155"/>
      <c r="F157" s="156"/>
      <c r="G157" s="154"/>
      <c r="H157" s="155"/>
      <c r="I157" s="156"/>
      <c r="J157" s="154"/>
      <c r="K157" s="156"/>
      <c r="L157" s="154"/>
      <c r="M157" s="155"/>
      <c r="N157" s="156"/>
      <c r="O157" s="136"/>
      <c r="P157" s="139"/>
      <c r="Q157" s="142"/>
      <c r="R157" s="136"/>
      <c r="S157" s="142"/>
      <c r="T157" s="136"/>
      <c r="U157" s="145"/>
      <c r="AA157" s="42"/>
      <c r="AB157" s="44" t="str">
        <f>IF($P157="","0",VLOOKUP($P157,登録データ!$Q$4:$R$23,2,FALSE))</f>
        <v>0</v>
      </c>
      <c r="AC157" s="44" t="str">
        <f t="shared" si="102"/>
        <v>00</v>
      </c>
      <c r="AD157" s="44" t="str">
        <f t="shared" si="103"/>
        <v/>
      </c>
      <c r="AE157" s="44" t="str">
        <f t="shared" si="98"/>
        <v>000000</v>
      </c>
      <c r="AF157" s="44" t="str">
        <f t="shared" si="99"/>
        <v/>
      </c>
      <c r="AG157" s="44" t="str">
        <f t="shared" si="104"/>
        <v/>
      </c>
      <c r="AH157" s="147"/>
      <c r="AI157" s="147"/>
    </row>
    <row r="158" spans="2:35" ht="19.5" thickBot="1">
      <c r="B158" s="150"/>
      <c r="C158" s="166"/>
      <c r="D158" s="157"/>
      <c r="E158" s="158"/>
      <c r="F158" s="159"/>
      <c r="G158" s="157"/>
      <c r="H158" s="158"/>
      <c r="I158" s="159"/>
      <c r="J158" s="157"/>
      <c r="K158" s="159"/>
      <c r="L158" s="157"/>
      <c r="M158" s="158"/>
      <c r="N158" s="159"/>
      <c r="O158" s="137"/>
      <c r="P158" s="140"/>
      <c r="Q158" s="143"/>
      <c r="R158" s="137"/>
      <c r="S158" s="143"/>
      <c r="T158" s="137"/>
      <c r="U158" s="146"/>
      <c r="AA158" s="42"/>
      <c r="AB158" s="44" t="str">
        <f>IF($P158="","0",VLOOKUP($P158,登録データ!$Q$4:$R$23,2,FALSE))</f>
        <v>0</v>
      </c>
      <c r="AC158" s="44" t="str">
        <f t="shared" si="102"/>
        <v>00</v>
      </c>
      <c r="AD158" s="44" t="str">
        <f t="shared" si="103"/>
        <v/>
      </c>
      <c r="AE158" s="44" t="str">
        <f t="shared" si="98"/>
        <v>000000</v>
      </c>
      <c r="AF158" s="44" t="str">
        <f t="shared" si="99"/>
        <v/>
      </c>
      <c r="AG158" s="44" t="str">
        <f t="shared" si="104"/>
        <v/>
      </c>
      <c r="AH158" s="147"/>
      <c r="AI158" s="147"/>
    </row>
    <row r="159" spans="2:35" ht="19.5" thickTop="1">
      <c r="B159" s="149">
        <v>47</v>
      </c>
      <c r="C159" s="164"/>
      <c r="D159" s="151"/>
      <c r="E159" s="152"/>
      <c r="F159" s="153"/>
      <c r="G159" s="151"/>
      <c r="H159" s="152"/>
      <c r="I159" s="153"/>
      <c r="J159" s="151"/>
      <c r="K159" s="153"/>
      <c r="L159" s="151"/>
      <c r="M159" s="152"/>
      <c r="N159" s="153"/>
      <c r="O159" s="135" t="s">
        <v>170</v>
      </c>
      <c r="P159" s="138"/>
      <c r="Q159" s="141"/>
      <c r="R159" s="135" t="str">
        <f t="shared" ref="R159" si="109">IF($P159="","",IF(OR(RIGHT($P159,1)="m",RIGHT($P159,1)="H"),"分",""))</f>
        <v/>
      </c>
      <c r="S159" s="141"/>
      <c r="T159" s="135" t="str">
        <f t="shared" ref="T159" si="110">IF($P159="","",IF(OR(RIGHT($P159,1)="m",RIGHT($P159,1)="H"),"秒","m"))</f>
        <v/>
      </c>
      <c r="U159" s="144"/>
      <c r="AA159" s="42"/>
      <c r="AB159" s="44" t="str">
        <f>IF($P159="","0",VLOOKUP($P159,登録データ!$Q$4:$R$23,2,FALSE))</f>
        <v>0</v>
      </c>
      <c r="AC159" s="44" t="str">
        <f t="shared" si="102"/>
        <v>00</v>
      </c>
      <c r="AD159" s="44" t="str">
        <f t="shared" si="103"/>
        <v/>
      </c>
      <c r="AE159" s="44" t="str">
        <f t="shared" si="98"/>
        <v>000000</v>
      </c>
      <c r="AF159" s="44" t="str">
        <f t="shared" si="99"/>
        <v/>
      </c>
      <c r="AG159" s="44" t="str">
        <f t="shared" si="104"/>
        <v/>
      </c>
      <c r="AH159" s="147" t="str">
        <f>IF($C159="","",IF($C159="@",0,IF(COUNTIF($C$21:$C$620,$C159)=1,0,1)))</f>
        <v/>
      </c>
      <c r="AI159" s="147" t="str">
        <f>IF($L159="","",IF(OR($L159="北海道",$L159="東京都",$L159="大阪府",$L159="京都府",RIGHT($L159,1)="県"),0,1))</f>
        <v/>
      </c>
    </row>
    <row r="160" spans="2:35">
      <c r="B160" s="130"/>
      <c r="C160" s="165"/>
      <c r="D160" s="154"/>
      <c r="E160" s="155"/>
      <c r="F160" s="156"/>
      <c r="G160" s="154"/>
      <c r="H160" s="155"/>
      <c r="I160" s="156"/>
      <c r="J160" s="154"/>
      <c r="K160" s="156"/>
      <c r="L160" s="154"/>
      <c r="M160" s="155"/>
      <c r="N160" s="156"/>
      <c r="O160" s="136"/>
      <c r="P160" s="139"/>
      <c r="Q160" s="142"/>
      <c r="R160" s="136"/>
      <c r="S160" s="142"/>
      <c r="T160" s="136"/>
      <c r="U160" s="145"/>
      <c r="AA160" s="42"/>
      <c r="AB160" s="44" t="str">
        <f>IF($P160="","0",VLOOKUP($P160,登録データ!$Q$4:$R$23,2,FALSE))</f>
        <v>0</v>
      </c>
      <c r="AC160" s="44" t="str">
        <f t="shared" si="102"/>
        <v>00</v>
      </c>
      <c r="AD160" s="44" t="str">
        <f t="shared" si="103"/>
        <v/>
      </c>
      <c r="AE160" s="44" t="str">
        <f t="shared" si="98"/>
        <v>000000</v>
      </c>
      <c r="AF160" s="44" t="str">
        <f t="shared" si="99"/>
        <v/>
      </c>
      <c r="AG160" s="44" t="str">
        <f t="shared" si="104"/>
        <v/>
      </c>
      <c r="AH160" s="147"/>
      <c r="AI160" s="147"/>
    </row>
    <row r="161" spans="2:35" ht="19.5" thickBot="1">
      <c r="B161" s="150"/>
      <c r="C161" s="166"/>
      <c r="D161" s="157"/>
      <c r="E161" s="158"/>
      <c r="F161" s="159"/>
      <c r="G161" s="157"/>
      <c r="H161" s="158"/>
      <c r="I161" s="159"/>
      <c r="J161" s="157"/>
      <c r="K161" s="159"/>
      <c r="L161" s="157"/>
      <c r="M161" s="158"/>
      <c r="N161" s="159"/>
      <c r="O161" s="137"/>
      <c r="P161" s="140"/>
      <c r="Q161" s="143"/>
      <c r="R161" s="137"/>
      <c r="S161" s="143"/>
      <c r="T161" s="137"/>
      <c r="U161" s="146"/>
      <c r="AA161" s="42"/>
      <c r="AB161" s="44" t="str">
        <f>IF($P161="","0",VLOOKUP($P161,登録データ!$Q$4:$R$23,2,FALSE))</f>
        <v>0</v>
      </c>
      <c r="AC161" s="44" t="str">
        <f t="shared" si="102"/>
        <v>00</v>
      </c>
      <c r="AD161" s="44" t="str">
        <f t="shared" si="103"/>
        <v/>
      </c>
      <c r="AE161" s="44" t="str">
        <f t="shared" si="98"/>
        <v>000000</v>
      </c>
      <c r="AF161" s="44" t="str">
        <f t="shared" si="99"/>
        <v/>
      </c>
      <c r="AG161" s="44" t="str">
        <f t="shared" si="104"/>
        <v/>
      </c>
      <c r="AH161" s="147"/>
      <c r="AI161" s="147"/>
    </row>
    <row r="162" spans="2:35" ht="19.5" thickTop="1">
      <c r="B162" s="149">
        <v>48</v>
      </c>
      <c r="C162" s="164"/>
      <c r="D162" s="151"/>
      <c r="E162" s="152"/>
      <c r="F162" s="153"/>
      <c r="G162" s="151"/>
      <c r="H162" s="152"/>
      <c r="I162" s="153"/>
      <c r="J162" s="151"/>
      <c r="K162" s="153"/>
      <c r="L162" s="151"/>
      <c r="M162" s="152"/>
      <c r="N162" s="153"/>
      <c r="O162" s="135" t="s">
        <v>170</v>
      </c>
      <c r="P162" s="138"/>
      <c r="Q162" s="141"/>
      <c r="R162" s="135" t="str">
        <f t="shared" ref="R162" si="111">IF($P162="","",IF(OR(RIGHT($P162,1)="m",RIGHT($P162,1)="H"),"分",""))</f>
        <v/>
      </c>
      <c r="S162" s="141"/>
      <c r="T162" s="135" t="str">
        <f t="shared" ref="T162" si="112">IF($P162="","",IF(OR(RIGHT($P162,1)="m",RIGHT($P162,1)="H"),"秒","m"))</f>
        <v/>
      </c>
      <c r="U162" s="144"/>
      <c r="AA162" s="42"/>
      <c r="AB162" s="44" t="str">
        <f>IF($P162="","0",VLOOKUP($P162,登録データ!$Q$4:$R$23,2,FALSE))</f>
        <v>0</v>
      </c>
      <c r="AC162" s="44" t="str">
        <f t="shared" si="102"/>
        <v>00</v>
      </c>
      <c r="AD162" s="44" t="str">
        <f t="shared" si="103"/>
        <v/>
      </c>
      <c r="AE162" s="44" t="str">
        <f t="shared" si="98"/>
        <v>000000</v>
      </c>
      <c r="AF162" s="44" t="str">
        <f t="shared" si="99"/>
        <v/>
      </c>
      <c r="AG162" s="44" t="str">
        <f t="shared" si="104"/>
        <v/>
      </c>
      <c r="AH162" s="147" t="str">
        <f>IF($C162="","",IF($C162="@",0,IF(COUNTIF($C$21:$C$620,$C162)=1,0,1)))</f>
        <v/>
      </c>
      <c r="AI162" s="147" t="str">
        <f>IF($L162="","",IF(OR($L162="北海道",$L162="東京都",$L162="大阪府",$L162="京都府",RIGHT($L162,1)="県"),0,1))</f>
        <v/>
      </c>
    </row>
    <row r="163" spans="2:35">
      <c r="B163" s="130"/>
      <c r="C163" s="165"/>
      <c r="D163" s="154"/>
      <c r="E163" s="155"/>
      <c r="F163" s="156"/>
      <c r="G163" s="154"/>
      <c r="H163" s="155"/>
      <c r="I163" s="156"/>
      <c r="J163" s="154"/>
      <c r="K163" s="156"/>
      <c r="L163" s="154"/>
      <c r="M163" s="155"/>
      <c r="N163" s="156"/>
      <c r="O163" s="136"/>
      <c r="P163" s="139"/>
      <c r="Q163" s="142"/>
      <c r="R163" s="136"/>
      <c r="S163" s="142"/>
      <c r="T163" s="136"/>
      <c r="U163" s="145"/>
      <c r="AA163" s="42"/>
      <c r="AB163" s="44" t="str">
        <f>IF($P163="","0",VLOOKUP($P163,登録データ!$Q$4:$R$23,2,FALSE))</f>
        <v>0</v>
      </c>
      <c r="AC163" s="44" t="str">
        <f t="shared" si="102"/>
        <v>00</v>
      </c>
      <c r="AD163" s="44" t="str">
        <f t="shared" si="103"/>
        <v/>
      </c>
      <c r="AE163" s="44" t="str">
        <f t="shared" si="98"/>
        <v>000000</v>
      </c>
      <c r="AF163" s="44" t="str">
        <f t="shared" si="99"/>
        <v/>
      </c>
      <c r="AG163" s="44" t="str">
        <f t="shared" si="104"/>
        <v/>
      </c>
      <c r="AH163" s="147"/>
      <c r="AI163" s="147"/>
    </row>
    <row r="164" spans="2:35" ht="19.5" thickBot="1">
      <c r="B164" s="150"/>
      <c r="C164" s="166"/>
      <c r="D164" s="157"/>
      <c r="E164" s="158"/>
      <c r="F164" s="159"/>
      <c r="G164" s="157"/>
      <c r="H164" s="158"/>
      <c r="I164" s="159"/>
      <c r="J164" s="157"/>
      <c r="K164" s="159"/>
      <c r="L164" s="157"/>
      <c r="M164" s="158"/>
      <c r="N164" s="159"/>
      <c r="O164" s="137"/>
      <c r="P164" s="140"/>
      <c r="Q164" s="143"/>
      <c r="R164" s="137"/>
      <c r="S164" s="143"/>
      <c r="T164" s="137"/>
      <c r="U164" s="146"/>
      <c r="AA164" s="42"/>
      <c r="AB164" s="44" t="str">
        <f>IF($P164="","0",VLOOKUP($P164,登録データ!$Q$4:$R$23,2,FALSE))</f>
        <v>0</v>
      </c>
      <c r="AC164" s="44" t="str">
        <f t="shared" si="102"/>
        <v>00</v>
      </c>
      <c r="AD164" s="44" t="str">
        <f t="shared" si="103"/>
        <v/>
      </c>
      <c r="AE164" s="44" t="str">
        <f t="shared" si="98"/>
        <v>000000</v>
      </c>
      <c r="AF164" s="44" t="str">
        <f t="shared" si="99"/>
        <v/>
      </c>
      <c r="AG164" s="44" t="str">
        <f t="shared" si="104"/>
        <v/>
      </c>
      <c r="AH164" s="147"/>
      <c r="AI164" s="147"/>
    </row>
    <row r="165" spans="2:35" ht="19.5" thickTop="1">
      <c r="B165" s="149">
        <v>49</v>
      </c>
      <c r="C165" s="164"/>
      <c r="D165" s="151"/>
      <c r="E165" s="152"/>
      <c r="F165" s="153"/>
      <c r="G165" s="151"/>
      <c r="H165" s="152"/>
      <c r="I165" s="153"/>
      <c r="J165" s="151"/>
      <c r="K165" s="153"/>
      <c r="L165" s="151"/>
      <c r="M165" s="152"/>
      <c r="N165" s="153"/>
      <c r="O165" s="135" t="s">
        <v>170</v>
      </c>
      <c r="P165" s="138"/>
      <c r="Q165" s="141"/>
      <c r="R165" s="135" t="str">
        <f t="shared" ref="R165" si="113">IF($P165="","",IF(OR(RIGHT($P165,1)="m",RIGHT($P165,1)="H"),"分",""))</f>
        <v/>
      </c>
      <c r="S165" s="141"/>
      <c r="T165" s="135" t="str">
        <f t="shared" ref="T165" si="114">IF($P165="","",IF(OR(RIGHT($P165,1)="m",RIGHT($P165,1)="H"),"秒","m"))</f>
        <v/>
      </c>
      <c r="U165" s="144"/>
      <c r="AA165" s="42"/>
      <c r="AB165" s="44" t="str">
        <f>IF($P165="","0",VLOOKUP($P165,登録データ!$Q$4:$R$23,2,FALSE))</f>
        <v>0</v>
      </c>
      <c r="AC165" s="44" t="str">
        <f t="shared" si="102"/>
        <v>00</v>
      </c>
      <c r="AD165" s="44" t="str">
        <f t="shared" si="103"/>
        <v/>
      </c>
      <c r="AE165" s="44" t="str">
        <f t="shared" si="98"/>
        <v>000000</v>
      </c>
      <c r="AF165" s="44" t="str">
        <f t="shared" si="99"/>
        <v/>
      </c>
      <c r="AG165" s="44" t="str">
        <f t="shared" si="104"/>
        <v/>
      </c>
      <c r="AH165" s="147" t="str">
        <f>IF($C165="","",IF($C165="@",0,IF(COUNTIF($C$21:$C$620,$C165)=1,0,1)))</f>
        <v/>
      </c>
      <c r="AI165" s="147" t="str">
        <f>IF($L165="","",IF(OR($L165="北海道",$L165="東京都",$L165="大阪府",$L165="京都府",RIGHT($L165,1)="県"),0,1))</f>
        <v/>
      </c>
    </row>
    <row r="166" spans="2:35">
      <c r="B166" s="130"/>
      <c r="C166" s="165"/>
      <c r="D166" s="154"/>
      <c r="E166" s="155"/>
      <c r="F166" s="156"/>
      <c r="G166" s="154"/>
      <c r="H166" s="155"/>
      <c r="I166" s="156"/>
      <c r="J166" s="154"/>
      <c r="K166" s="156"/>
      <c r="L166" s="154"/>
      <c r="M166" s="155"/>
      <c r="N166" s="156"/>
      <c r="O166" s="136"/>
      <c r="P166" s="139"/>
      <c r="Q166" s="142"/>
      <c r="R166" s="136"/>
      <c r="S166" s="142"/>
      <c r="T166" s="136"/>
      <c r="U166" s="145"/>
      <c r="AA166" s="42"/>
      <c r="AB166" s="44" t="str">
        <f>IF($P166="","0",VLOOKUP($P166,登録データ!$Q$4:$R$23,2,FALSE))</f>
        <v>0</v>
      </c>
      <c r="AC166" s="44" t="str">
        <f t="shared" si="102"/>
        <v>00</v>
      </c>
      <c r="AD166" s="44" t="str">
        <f t="shared" si="103"/>
        <v/>
      </c>
      <c r="AE166" s="44" t="str">
        <f t="shared" si="98"/>
        <v>000000</v>
      </c>
      <c r="AF166" s="44" t="str">
        <f t="shared" si="99"/>
        <v/>
      </c>
      <c r="AG166" s="44" t="str">
        <f t="shared" si="104"/>
        <v/>
      </c>
      <c r="AH166" s="147"/>
      <c r="AI166" s="147"/>
    </row>
    <row r="167" spans="2:35" ht="19.5" thickBot="1">
      <c r="B167" s="150"/>
      <c r="C167" s="166"/>
      <c r="D167" s="157"/>
      <c r="E167" s="158"/>
      <c r="F167" s="159"/>
      <c r="G167" s="157"/>
      <c r="H167" s="158"/>
      <c r="I167" s="159"/>
      <c r="J167" s="157"/>
      <c r="K167" s="159"/>
      <c r="L167" s="157"/>
      <c r="M167" s="158"/>
      <c r="N167" s="159"/>
      <c r="O167" s="137"/>
      <c r="P167" s="140"/>
      <c r="Q167" s="143"/>
      <c r="R167" s="137"/>
      <c r="S167" s="143"/>
      <c r="T167" s="137"/>
      <c r="U167" s="146"/>
      <c r="AA167" s="42"/>
      <c r="AB167" s="44" t="str">
        <f>IF($P167="","0",VLOOKUP($P167,登録データ!$Q$4:$R$23,2,FALSE))</f>
        <v>0</v>
      </c>
      <c r="AC167" s="44" t="str">
        <f t="shared" si="102"/>
        <v>00</v>
      </c>
      <c r="AD167" s="44" t="str">
        <f t="shared" si="103"/>
        <v/>
      </c>
      <c r="AE167" s="44" t="str">
        <f t="shared" si="98"/>
        <v>000000</v>
      </c>
      <c r="AF167" s="44" t="str">
        <f t="shared" si="99"/>
        <v/>
      </c>
      <c r="AG167" s="44" t="str">
        <f t="shared" si="104"/>
        <v/>
      </c>
      <c r="AH167" s="147"/>
      <c r="AI167" s="147"/>
    </row>
    <row r="168" spans="2:35" ht="19.5" thickTop="1">
      <c r="B168" s="149">
        <v>50</v>
      </c>
      <c r="C168" s="164"/>
      <c r="D168" s="151"/>
      <c r="E168" s="152"/>
      <c r="F168" s="153"/>
      <c r="G168" s="151"/>
      <c r="H168" s="152"/>
      <c r="I168" s="153"/>
      <c r="J168" s="151"/>
      <c r="K168" s="153"/>
      <c r="L168" s="151"/>
      <c r="M168" s="152"/>
      <c r="N168" s="153"/>
      <c r="O168" s="135" t="s">
        <v>170</v>
      </c>
      <c r="P168" s="138"/>
      <c r="Q168" s="141"/>
      <c r="R168" s="135" t="str">
        <f t="shared" ref="R168" si="115">IF($P168="","",IF(OR(RIGHT($P168,1)="m",RIGHT($P168,1)="H"),"分",""))</f>
        <v/>
      </c>
      <c r="S168" s="141"/>
      <c r="T168" s="135" t="str">
        <f t="shared" ref="T168" si="116">IF($P168="","",IF(OR(RIGHT($P168,1)="m",RIGHT($P168,1)="H"),"秒","m"))</f>
        <v/>
      </c>
      <c r="U168" s="144"/>
      <c r="AA168" s="42"/>
      <c r="AB168" s="44" t="str">
        <f>IF($P168="","0",VLOOKUP($P168,登録データ!$Q$4:$R$23,2,FALSE))</f>
        <v>0</v>
      </c>
      <c r="AC168" s="44" t="str">
        <f t="shared" si="102"/>
        <v>00</v>
      </c>
      <c r="AD168" s="44" t="str">
        <f t="shared" si="103"/>
        <v/>
      </c>
      <c r="AE168" s="44" t="str">
        <f t="shared" si="98"/>
        <v>000000</v>
      </c>
      <c r="AF168" s="44" t="str">
        <f t="shared" si="99"/>
        <v/>
      </c>
      <c r="AG168" s="44" t="str">
        <f t="shared" si="104"/>
        <v/>
      </c>
      <c r="AH168" s="147" t="str">
        <f>IF($C168="","",IF($C168="@",0,IF(COUNTIF($C$21:$C$620,$C168)=1,0,1)))</f>
        <v/>
      </c>
      <c r="AI168" s="147" t="str">
        <f>IF($L168="","",IF(OR($L168="北海道",$L168="東京都",$L168="大阪府",$L168="京都府",RIGHT($L168,1)="県"),0,1))</f>
        <v/>
      </c>
    </row>
    <row r="169" spans="2:35">
      <c r="B169" s="130"/>
      <c r="C169" s="165"/>
      <c r="D169" s="154"/>
      <c r="E169" s="155"/>
      <c r="F169" s="156"/>
      <c r="G169" s="154"/>
      <c r="H169" s="155"/>
      <c r="I169" s="156"/>
      <c r="J169" s="154"/>
      <c r="K169" s="156"/>
      <c r="L169" s="154"/>
      <c r="M169" s="155"/>
      <c r="N169" s="156"/>
      <c r="O169" s="136"/>
      <c r="P169" s="139"/>
      <c r="Q169" s="142"/>
      <c r="R169" s="136"/>
      <c r="S169" s="142"/>
      <c r="T169" s="136"/>
      <c r="U169" s="145"/>
      <c r="AA169" s="42"/>
      <c r="AB169" s="44" t="str">
        <f>IF($P169="","0",VLOOKUP($P169,登録データ!$Q$4:$R$23,2,FALSE))</f>
        <v>0</v>
      </c>
      <c r="AC169" s="44" t="str">
        <f t="shared" si="102"/>
        <v>00</v>
      </c>
      <c r="AD169" s="44" t="str">
        <f t="shared" si="103"/>
        <v/>
      </c>
      <c r="AE169" s="44" t="str">
        <f t="shared" si="98"/>
        <v>000000</v>
      </c>
      <c r="AF169" s="44" t="str">
        <f t="shared" si="99"/>
        <v/>
      </c>
      <c r="AG169" s="44" t="str">
        <f t="shared" si="104"/>
        <v/>
      </c>
      <c r="AH169" s="147"/>
      <c r="AI169" s="147"/>
    </row>
    <row r="170" spans="2:35" ht="19.5" thickBot="1">
      <c r="B170" s="150"/>
      <c r="C170" s="166"/>
      <c r="D170" s="157"/>
      <c r="E170" s="158"/>
      <c r="F170" s="159"/>
      <c r="G170" s="157"/>
      <c r="H170" s="158"/>
      <c r="I170" s="159"/>
      <c r="J170" s="157"/>
      <c r="K170" s="159"/>
      <c r="L170" s="157"/>
      <c r="M170" s="158"/>
      <c r="N170" s="159"/>
      <c r="O170" s="137"/>
      <c r="P170" s="140"/>
      <c r="Q170" s="143"/>
      <c r="R170" s="137"/>
      <c r="S170" s="143"/>
      <c r="T170" s="137"/>
      <c r="U170" s="146"/>
      <c r="AA170" s="42"/>
      <c r="AB170" s="44" t="str">
        <f>IF($P170="","0",VLOOKUP($P170,登録データ!$Q$4:$R$23,2,FALSE))</f>
        <v>0</v>
      </c>
      <c r="AC170" s="44" t="str">
        <f t="shared" si="102"/>
        <v>00</v>
      </c>
      <c r="AD170" s="44" t="str">
        <f t="shared" si="103"/>
        <v/>
      </c>
      <c r="AE170" s="44" t="str">
        <f t="shared" si="98"/>
        <v>000000</v>
      </c>
      <c r="AF170" s="44" t="str">
        <f t="shared" si="99"/>
        <v/>
      </c>
      <c r="AG170" s="44" t="str">
        <f t="shared" si="104"/>
        <v/>
      </c>
      <c r="AH170" s="147"/>
      <c r="AI170" s="147"/>
    </row>
    <row r="171" spans="2:35" ht="19.5" thickTop="1">
      <c r="B171" s="149">
        <v>51</v>
      </c>
      <c r="C171" s="164"/>
      <c r="D171" s="151"/>
      <c r="E171" s="152"/>
      <c r="F171" s="153"/>
      <c r="G171" s="151"/>
      <c r="H171" s="152"/>
      <c r="I171" s="153"/>
      <c r="J171" s="151"/>
      <c r="K171" s="153"/>
      <c r="L171" s="151"/>
      <c r="M171" s="152"/>
      <c r="N171" s="153"/>
      <c r="O171" s="135" t="s">
        <v>170</v>
      </c>
      <c r="P171" s="138"/>
      <c r="Q171" s="141"/>
      <c r="R171" s="135" t="str">
        <f t="shared" ref="R171" si="117">IF($P171="","",IF(OR(RIGHT($P171,1)="m",RIGHT($P171,1)="H"),"分",""))</f>
        <v/>
      </c>
      <c r="S171" s="141"/>
      <c r="T171" s="135" t="str">
        <f t="shared" ref="T171" si="118">IF($P171="","",IF(OR(RIGHT($P171,1)="m",RIGHT($P171,1)="H"),"秒","m"))</f>
        <v/>
      </c>
      <c r="U171" s="144"/>
      <c r="AA171" s="42"/>
      <c r="AB171" s="44" t="str">
        <f>IF($P171="","0",VLOOKUP($P171,登録データ!$Q$4:$R$23,2,FALSE))</f>
        <v>0</v>
      </c>
      <c r="AC171" s="44" t="str">
        <f t="shared" si="102"/>
        <v>00</v>
      </c>
      <c r="AD171" s="44" t="str">
        <f t="shared" si="103"/>
        <v/>
      </c>
      <c r="AE171" s="44" t="str">
        <f t="shared" si="98"/>
        <v>000000</v>
      </c>
      <c r="AF171" s="44" t="str">
        <f t="shared" si="99"/>
        <v/>
      </c>
      <c r="AG171" s="44" t="str">
        <f t="shared" si="104"/>
        <v/>
      </c>
      <c r="AH171" s="147" t="str">
        <f>IF($C171="","",IF($C171="@",0,IF(COUNTIF($C$21:$C$620,$C171)=1,0,1)))</f>
        <v/>
      </c>
      <c r="AI171" s="147" t="str">
        <f>IF($L171="","",IF(OR($L171="北海道",$L171="東京都",$L171="大阪府",$L171="京都府",RIGHT($L171,1)="県"),0,1))</f>
        <v/>
      </c>
    </row>
    <row r="172" spans="2:35">
      <c r="B172" s="130"/>
      <c r="C172" s="165"/>
      <c r="D172" s="154"/>
      <c r="E172" s="155"/>
      <c r="F172" s="156"/>
      <c r="G172" s="154"/>
      <c r="H172" s="155"/>
      <c r="I172" s="156"/>
      <c r="J172" s="154"/>
      <c r="K172" s="156"/>
      <c r="L172" s="154"/>
      <c r="M172" s="155"/>
      <c r="N172" s="156"/>
      <c r="O172" s="136"/>
      <c r="P172" s="139"/>
      <c r="Q172" s="142"/>
      <c r="R172" s="136"/>
      <c r="S172" s="142"/>
      <c r="T172" s="136"/>
      <c r="U172" s="145"/>
      <c r="AA172" s="42"/>
      <c r="AB172" s="44" t="str">
        <f>IF($P172="","0",VLOOKUP($P172,登録データ!$Q$4:$R$23,2,FALSE))</f>
        <v>0</v>
      </c>
      <c r="AC172" s="44" t="str">
        <f t="shared" si="102"/>
        <v>00</v>
      </c>
      <c r="AD172" s="44" t="str">
        <f t="shared" si="103"/>
        <v/>
      </c>
      <c r="AE172" s="44" t="str">
        <f t="shared" si="98"/>
        <v>000000</v>
      </c>
      <c r="AF172" s="44" t="str">
        <f t="shared" si="99"/>
        <v/>
      </c>
      <c r="AG172" s="44" t="str">
        <f t="shared" si="104"/>
        <v/>
      </c>
      <c r="AH172" s="147"/>
      <c r="AI172" s="147"/>
    </row>
    <row r="173" spans="2:35" ht="19.5" thickBot="1">
      <c r="B173" s="150"/>
      <c r="C173" s="166"/>
      <c r="D173" s="157"/>
      <c r="E173" s="158"/>
      <c r="F173" s="159"/>
      <c r="G173" s="157"/>
      <c r="H173" s="158"/>
      <c r="I173" s="159"/>
      <c r="J173" s="157"/>
      <c r="K173" s="159"/>
      <c r="L173" s="157"/>
      <c r="M173" s="158"/>
      <c r="N173" s="159"/>
      <c r="O173" s="137"/>
      <c r="P173" s="140"/>
      <c r="Q173" s="143"/>
      <c r="R173" s="137"/>
      <c r="S173" s="143"/>
      <c r="T173" s="137"/>
      <c r="U173" s="146"/>
      <c r="AA173" s="42"/>
      <c r="AB173" s="44" t="str">
        <f>IF($P173="","0",VLOOKUP($P173,登録データ!$Q$4:$R$23,2,FALSE))</f>
        <v>0</v>
      </c>
      <c r="AC173" s="44" t="str">
        <f t="shared" si="102"/>
        <v>00</v>
      </c>
      <c r="AD173" s="44" t="str">
        <f t="shared" si="103"/>
        <v/>
      </c>
      <c r="AE173" s="44" t="str">
        <f t="shared" si="98"/>
        <v>000000</v>
      </c>
      <c r="AF173" s="44" t="str">
        <f t="shared" si="99"/>
        <v/>
      </c>
      <c r="AG173" s="44" t="str">
        <f t="shared" si="104"/>
        <v/>
      </c>
      <c r="AH173" s="147"/>
      <c r="AI173" s="147"/>
    </row>
    <row r="174" spans="2:35" ht="19.5" thickTop="1">
      <c r="B174" s="149">
        <v>52</v>
      </c>
      <c r="C174" s="164"/>
      <c r="D174" s="151"/>
      <c r="E174" s="152"/>
      <c r="F174" s="153"/>
      <c r="G174" s="151"/>
      <c r="H174" s="152"/>
      <c r="I174" s="153"/>
      <c r="J174" s="151"/>
      <c r="K174" s="153"/>
      <c r="L174" s="151"/>
      <c r="M174" s="152"/>
      <c r="N174" s="153"/>
      <c r="O174" s="135" t="s">
        <v>170</v>
      </c>
      <c r="P174" s="138"/>
      <c r="Q174" s="141"/>
      <c r="R174" s="135" t="str">
        <f t="shared" ref="R174" si="119">IF($P174="","",IF(OR(RIGHT($P174,1)="m",RIGHT($P174,1)="H"),"分",""))</f>
        <v/>
      </c>
      <c r="S174" s="141"/>
      <c r="T174" s="135" t="str">
        <f t="shared" ref="T174" si="120">IF($P174="","",IF(OR(RIGHT($P174,1)="m",RIGHT($P174,1)="H"),"秒","m"))</f>
        <v/>
      </c>
      <c r="U174" s="144"/>
      <c r="AA174" s="42"/>
      <c r="AB174" s="44" t="str">
        <f>IF($P174="","0",VLOOKUP($P174,登録データ!$Q$4:$R$23,2,FALSE))</f>
        <v>0</v>
      </c>
      <c r="AC174" s="44" t="str">
        <f t="shared" si="102"/>
        <v>00</v>
      </c>
      <c r="AD174" s="44" t="str">
        <f t="shared" si="103"/>
        <v/>
      </c>
      <c r="AE174" s="44" t="str">
        <f t="shared" si="98"/>
        <v>000000</v>
      </c>
      <c r="AF174" s="44" t="str">
        <f t="shared" si="99"/>
        <v/>
      </c>
      <c r="AG174" s="44" t="str">
        <f t="shared" si="104"/>
        <v/>
      </c>
      <c r="AH174" s="147" t="str">
        <f>IF($C174="","",IF($C174="@",0,IF(COUNTIF($C$21:$C$620,$C174)=1,0,1)))</f>
        <v/>
      </c>
      <c r="AI174" s="147" t="str">
        <f>IF($L174="","",IF(OR($L174="北海道",$L174="東京都",$L174="大阪府",$L174="京都府",RIGHT($L174,1)="県"),0,1))</f>
        <v/>
      </c>
    </row>
    <row r="175" spans="2:35">
      <c r="B175" s="130"/>
      <c r="C175" s="165"/>
      <c r="D175" s="154"/>
      <c r="E175" s="155"/>
      <c r="F175" s="156"/>
      <c r="G175" s="154"/>
      <c r="H175" s="155"/>
      <c r="I175" s="156"/>
      <c r="J175" s="154"/>
      <c r="K175" s="156"/>
      <c r="L175" s="154"/>
      <c r="M175" s="155"/>
      <c r="N175" s="156"/>
      <c r="O175" s="136"/>
      <c r="P175" s="139"/>
      <c r="Q175" s="142"/>
      <c r="R175" s="136"/>
      <c r="S175" s="142"/>
      <c r="T175" s="136"/>
      <c r="U175" s="145"/>
      <c r="AA175" s="42"/>
      <c r="AB175" s="44" t="str">
        <f>IF($P175="","0",VLOOKUP($P175,登録データ!$Q$4:$R$23,2,FALSE))</f>
        <v>0</v>
      </c>
      <c r="AC175" s="44" t="str">
        <f t="shared" si="102"/>
        <v>00</v>
      </c>
      <c r="AD175" s="44" t="str">
        <f t="shared" si="103"/>
        <v/>
      </c>
      <c r="AE175" s="44" t="str">
        <f t="shared" si="98"/>
        <v>000000</v>
      </c>
      <c r="AF175" s="44" t="str">
        <f t="shared" si="99"/>
        <v/>
      </c>
      <c r="AG175" s="44" t="str">
        <f t="shared" si="104"/>
        <v/>
      </c>
      <c r="AH175" s="147"/>
      <c r="AI175" s="147"/>
    </row>
    <row r="176" spans="2:35" ht="19.5" thickBot="1">
      <c r="B176" s="150"/>
      <c r="C176" s="166"/>
      <c r="D176" s="157"/>
      <c r="E176" s="158"/>
      <c r="F176" s="159"/>
      <c r="G176" s="157"/>
      <c r="H176" s="158"/>
      <c r="I176" s="159"/>
      <c r="J176" s="157"/>
      <c r="K176" s="159"/>
      <c r="L176" s="157"/>
      <c r="M176" s="158"/>
      <c r="N176" s="159"/>
      <c r="O176" s="137"/>
      <c r="P176" s="140"/>
      <c r="Q176" s="143"/>
      <c r="R176" s="137"/>
      <c r="S176" s="143"/>
      <c r="T176" s="137"/>
      <c r="U176" s="146"/>
      <c r="AA176" s="42"/>
      <c r="AB176" s="44" t="str">
        <f>IF($P176="","0",VLOOKUP($P176,登録データ!$Q$4:$R$23,2,FALSE))</f>
        <v>0</v>
      </c>
      <c r="AC176" s="44" t="str">
        <f t="shared" si="102"/>
        <v>00</v>
      </c>
      <c r="AD176" s="44" t="str">
        <f t="shared" si="103"/>
        <v/>
      </c>
      <c r="AE176" s="44" t="str">
        <f t="shared" si="98"/>
        <v>000000</v>
      </c>
      <c r="AF176" s="44" t="str">
        <f t="shared" si="99"/>
        <v/>
      </c>
      <c r="AG176" s="44" t="str">
        <f t="shared" si="104"/>
        <v/>
      </c>
      <c r="AH176" s="147"/>
      <c r="AI176" s="147"/>
    </row>
    <row r="177" spans="2:35" ht="19.5" thickTop="1">
      <c r="B177" s="149">
        <v>53</v>
      </c>
      <c r="C177" s="164"/>
      <c r="D177" s="151"/>
      <c r="E177" s="152"/>
      <c r="F177" s="153"/>
      <c r="G177" s="151"/>
      <c r="H177" s="152"/>
      <c r="I177" s="153"/>
      <c r="J177" s="151"/>
      <c r="K177" s="153"/>
      <c r="L177" s="151"/>
      <c r="M177" s="152"/>
      <c r="N177" s="153"/>
      <c r="O177" s="135" t="s">
        <v>170</v>
      </c>
      <c r="P177" s="138"/>
      <c r="Q177" s="141"/>
      <c r="R177" s="135" t="str">
        <f t="shared" ref="R177" si="121">IF($P177="","",IF(OR(RIGHT($P177,1)="m",RIGHT($P177,1)="H"),"分",""))</f>
        <v/>
      </c>
      <c r="S177" s="141"/>
      <c r="T177" s="135" t="str">
        <f t="shared" ref="T177" si="122">IF($P177="","",IF(OR(RIGHT($P177,1)="m",RIGHT($P177,1)="H"),"秒","m"))</f>
        <v/>
      </c>
      <c r="U177" s="144"/>
      <c r="AA177" s="42"/>
      <c r="AB177" s="44" t="str">
        <f>IF($P177="","0",VLOOKUP($P177,登録データ!$Q$4:$R$23,2,FALSE))</f>
        <v>0</v>
      </c>
      <c r="AC177" s="44" t="str">
        <f t="shared" si="102"/>
        <v>00</v>
      </c>
      <c r="AD177" s="44" t="str">
        <f t="shared" si="103"/>
        <v/>
      </c>
      <c r="AE177" s="44" t="str">
        <f t="shared" si="98"/>
        <v>000000</v>
      </c>
      <c r="AF177" s="44" t="str">
        <f t="shared" si="99"/>
        <v/>
      </c>
      <c r="AG177" s="44" t="str">
        <f t="shared" si="104"/>
        <v/>
      </c>
      <c r="AH177" s="147" t="str">
        <f>IF($C177="","",IF($C177="@",0,IF(COUNTIF($C$21:$C$620,$C177)=1,0,1)))</f>
        <v/>
      </c>
      <c r="AI177" s="147" t="str">
        <f>IF($L177="","",IF(OR($L177="北海道",$L177="東京都",$L177="大阪府",$L177="京都府",RIGHT($L177,1)="県"),0,1))</f>
        <v/>
      </c>
    </row>
    <row r="178" spans="2:35">
      <c r="B178" s="130"/>
      <c r="C178" s="165"/>
      <c r="D178" s="154"/>
      <c r="E178" s="155"/>
      <c r="F178" s="156"/>
      <c r="G178" s="154"/>
      <c r="H178" s="155"/>
      <c r="I178" s="156"/>
      <c r="J178" s="154"/>
      <c r="K178" s="156"/>
      <c r="L178" s="154"/>
      <c r="M178" s="155"/>
      <c r="N178" s="156"/>
      <c r="O178" s="136"/>
      <c r="P178" s="139"/>
      <c r="Q178" s="142"/>
      <c r="R178" s="136"/>
      <c r="S178" s="142"/>
      <c r="T178" s="136"/>
      <c r="U178" s="145"/>
      <c r="AA178" s="42"/>
      <c r="AB178" s="44" t="str">
        <f>IF($P178="","0",VLOOKUP($P178,登録データ!$Q$4:$R$23,2,FALSE))</f>
        <v>0</v>
      </c>
      <c r="AC178" s="44" t="str">
        <f t="shared" si="102"/>
        <v>00</v>
      </c>
      <c r="AD178" s="44" t="str">
        <f t="shared" si="103"/>
        <v/>
      </c>
      <c r="AE178" s="44" t="str">
        <f t="shared" si="98"/>
        <v>000000</v>
      </c>
      <c r="AF178" s="44" t="str">
        <f t="shared" si="99"/>
        <v/>
      </c>
      <c r="AG178" s="44" t="str">
        <f t="shared" si="104"/>
        <v/>
      </c>
      <c r="AH178" s="147"/>
      <c r="AI178" s="147"/>
    </row>
    <row r="179" spans="2:35" ht="19.5" thickBot="1">
      <c r="B179" s="150"/>
      <c r="C179" s="166"/>
      <c r="D179" s="157"/>
      <c r="E179" s="158"/>
      <c r="F179" s="159"/>
      <c r="G179" s="157"/>
      <c r="H179" s="158"/>
      <c r="I179" s="159"/>
      <c r="J179" s="157"/>
      <c r="K179" s="159"/>
      <c r="L179" s="157"/>
      <c r="M179" s="158"/>
      <c r="N179" s="159"/>
      <c r="O179" s="137"/>
      <c r="P179" s="140"/>
      <c r="Q179" s="143"/>
      <c r="R179" s="137"/>
      <c r="S179" s="143"/>
      <c r="T179" s="137"/>
      <c r="U179" s="146"/>
      <c r="AA179" s="42"/>
      <c r="AB179" s="44" t="str">
        <f>IF($P179="","0",VLOOKUP($P179,登録データ!$Q$4:$R$23,2,FALSE))</f>
        <v>0</v>
      </c>
      <c r="AC179" s="44" t="str">
        <f t="shared" si="102"/>
        <v>00</v>
      </c>
      <c r="AD179" s="44" t="str">
        <f t="shared" si="103"/>
        <v/>
      </c>
      <c r="AE179" s="44" t="str">
        <f t="shared" si="98"/>
        <v>000000</v>
      </c>
      <c r="AF179" s="44" t="str">
        <f t="shared" si="99"/>
        <v/>
      </c>
      <c r="AG179" s="44" t="str">
        <f t="shared" si="104"/>
        <v/>
      </c>
      <c r="AH179" s="147"/>
      <c r="AI179" s="147"/>
    </row>
    <row r="180" spans="2:35" ht="19.5" thickTop="1">
      <c r="B180" s="149">
        <v>54</v>
      </c>
      <c r="C180" s="164"/>
      <c r="D180" s="151"/>
      <c r="E180" s="152"/>
      <c r="F180" s="153"/>
      <c r="G180" s="151"/>
      <c r="H180" s="152"/>
      <c r="I180" s="153"/>
      <c r="J180" s="151"/>
      <c r="K180" s="153"/>
      <c r="L180" s="151"/>
      <c r="M180" s="152"/>
      <c r="N180" s="153"/>
      <c r="O180" s="135" t="s">
        <v>170</v>
      </c>
      <c r="P180" s="138"/>
      <c r="Q180" s="141"/>
      <c r="R180" s="135" t="str">
        <f t="shared" ref="R180" si="123">IF($P180="","",IF(OR(RIGHT($P180,1)="m",RIGHT($P180,1)="H"),"分",""))</f>
        <v/>
      </c>
      <c r="S180" s="141"/>
      <c r="T180" s="135" t="str">
        <f t="shared" ref="T180" si="124">IF($P180="","",IF(OR(RIGHT($P180,1)="m",RIGHT($P180,1)="H"),"秒","m"))</f>
        <v/>
      </c>
      <c r="U180" s="144"/>
      <c r="AA180" s="42"/>
      <c r="AB180" s="44" t="str">
        <f>IF($P180="","0",VLOOKUP($P180,登録データ!$Q$4:$R$23,2,FALSE))</f>
        <v>0</v>
      </c>
      <c r="AC180" s="44" t="str">
        <f t="shared" si="102"/>
        <v>00</v>
      </c>
      <c r="AD180" s="44" t="str">
        <f t="shared" si="103"/>
        <v/>
      </c>
      <c r="AE180" s="44" t="str">
        <f t="shared" si="98"/>
        <v>000000</v>
      </c>
      <c r="AF180" s="44" t="str">
        <f t="shared" si="99"/>
        <v/>
      </c>
      <c r="AG180" s="44" t="str">
        <f t="shared" si="104"/>
        <v/>
      </c>
      <c r="AH180" s="147" t="str">
        <f>IF($C180="","",IF($C180="@",0,IF(COUNTIF($C$21:$C$620,$C180)=1,0,1)))</f>
        <v/>
      </c>
      <c r="AI180" s="147" t="str">
        <f>IF($L180="","",IF(OR($L180="北海道",$L180="東京都",$L180="大阪府",$L180="京都府",RIGHT($L180,1)="県"),0,1))</f>
        <v/>
      </c>
    </row>
    <row r="181" spans="2:35">
      <c r="B181" s="130"/>
      <c r="C181" s="165"/>
      <c r="D181" s="154"/>
      <c r="E181" s="155"/>
      <c r="F181" s="156"/>
      <c r="G181" s="154"/>
      <c r="H181" s="155"/>
      <c r="I181" s="156"/>
      <c r="J181" s="154"/>
      <c r="K181" s="156"/>
      <c r="L181" s="154"/>
      <c r="M181" s="155"/>
      <c r="N181" s="156"/>
      <c r="O181" s="136"/>
      <c r="P181" s="139"/>
      <c r="Q181" s="142"/>
      <c r="R181" s="136"/>
      <c r="S181" s="142"/>
      <c r="T181" s="136"/>
      <c r="U181" s="145"/>
      <c r="AA181" s="42"/>
      <c r="AB181" s="44" t="str">
        <f>IF($P181="","0",VLOOKUP($P181,登録データ!$Q$4:$R$23,2,FALSE))</f>
        <v>0</v>
      </c>
      <c r="AC181" s="44" t="str">
        <f t="shared" si="102"/>
        <v>00</v>
      </c>
      <c r="AD181" s="44" t="str">
        <f t="shared" si="103"/>
        <v/>
      </c>
      <c r="AE181" s="44" t="str">
        <f t="shared" si="98"/>
        <v>000000</v>
      </c>
      <c r="AF181" s="44" t="str">
        <f t="shared" si="99"/>
        <v/>
      </c>
      <c r="AG181" s="44" t="str">
        <f t="shared" si="104"/>
        <v/>
      </c>
      <c r="AH181" s="147"/>
      <c r="AI181" s="147"/>
    </row>
    <row r="182" spans="2:35" ht="19.5" thickBot="1">
      <c r="B182" s="150"/>
      <c r="C182" s="166"/>
      <c r="D182" s="157"/>
      <c r="E182" s="158"/>
      <c r="F182" s="159"/>
      <c r="G182" s="157"/>
      <c r="H182" s="158"/>
      <c r="I182" s="159"/>
      <c r="J182" s="157"/>
      <c r="K182" s="159"/>
      <c r="L182" s="157"/>
      <c r="M182" s="158"/>
      <c r="N182" s="159"/>
      <c r="O182" s="137"/>
      <c r="P182" s="140"/>
      <c r="Q182" s="143"/>
      <c r="R182" s="137"/>
      <c r="S182" s="143"/>
      <c r="T182" s="137"/>
      <c r="U182" s="146"/>
      <c r="AA182" s="42"/>
      <c r="AB182" s="44" t="str">
        <f>IF($P182="","0",VLOOKUP($P182,登録データ!$Q$4:$R$23,2,FALSE))</f>
        <v>0</v>
      </c>
      <c r="AC182" s="44" t="str">
        <f t="shared" si="102"/>
        <v>00</v>
      </c>
      <c r="AD182" s="44" t="str">
        <f t="shared" si="103"/>
        <v/>
      </c>
      <c r="AE182" s="44" t="str">
        <f t="shared" si="98"/>
        <v>000000</v>
      </c>
      <c r="AF182" s="44" t="str">
        <f t="shared" si="99"/>
        <v/>
      </c>
      <c r="AG182" s="44" t="str">
        <f t="shared" si="104"/>
        <v/>
      </c>
      <c r="AH182" s="147"/>
      <c r="AI182" s="147"/>
    </row>
    <row r="183" spans="2:35" ht="19.5" thickTop="1">
      <c r="B183" s="149">
        <v>55</v>
      </c>
      <c r="C183" s="164"/>
      <c r="D183" s="151"/>
      <c r="E183" s="152"/>
      <c r="F183" s="153"/>
      <c r="G183" s="151"/>
      <c r="H183" s="152"/>
      <c r="I183" s="153"/>
      <c r="J183" s="151"/>
      <c r="K183" s="153"/>
      <c r="L183" s="151"/>
      <c r="M183" s="152"/>
      <c r="N183" s="153"/>
      <c r="O183" s="135" t="s">
        <v>170</v>
      </c>
      <c r="P183" s="138"/>
      <c r="Q183" s="141"/>
      <c r="R183" s="135" t="str">
        <f t="shared" ref="R183" si="125">IF($P183="","",IF(OR(RIGHT($P183,1)="m",RIGHT($P183,1)="H"),"分",""))</f>
        <v/>
      </c>
      <c r="S183" s="141"/>
      <c r="T183" s="135" t="str">
        <f t="shared" ref="T183" si="126">IF($P183="","",IF(OR(RIGHT($P183,1)="m",RIGHT($P183,1)="H"),"秒","m"))</f>
        <v/>
      </c>
      <c r="U183" s="144"/>
      <c r="AA183" s="42"/>
      <c r="AB183" s="44" t="str">
        <f>IF($P183="","0",VLOOKUP($P183,登録データ!$Q$4:$R$23,2,FALSE))</f>
        <v>0</v>
      </c>
      <c r="AC183" s="44" t="str">
        <f t="shared" si="102"/>
        <v>00</v>
      </c>
      <c r="AD183" s="44" t="str">
        <f t="shared" si="103"/>
        <v/>
      </c>
      <c r="AE183" s="44" t="str">
        <f t="shared" si="98"/>
        <v>000000</v>
      </c>
      <c r="AF183" s="44" t="str">
        <f t="shared" si="99"/>
        <v/>
      </c>
      <c r="AG183" s="44" t="str">
        <f t="shared" si="104"/>
        <v/>
      </c>
      <c r="AH183" s="147" t="str">
        <f>IF($C183="","",IF($C183="@",0,IF(COUNTIF($C$21:$C$620,$C183)=1,0,1)))</f>
        <v/>
      </c>
      <c r="AI183" s="147" t="str">
        <f>IF($L183="","",IF(OR($L183="北海道",$L183="東京都",$L183="大阪府",$L183="京都府",RIGHT($L183,1)="県"),0,1))</f>
        <v/>
      </c>
    </row>
    <row r="184" spans="2:35">
      <c r="B184" s="130"/>
      <c r="C184" s="165"/>
      <c r="D184" s="154"/>
      <c r="E184" s="155"/>
      <c r="F184" s="156"/>
      <c r="G184" s="154"/>
      <c r="H184" s="155"/>
      <c r="I184" s="156"/>
      <c r="J184" s="154"/>
      <c r="K184" s="156"/>
      <c r="L184" s="154"/>
      <c r="M184" s="155"/>
      <c r="N184" s="156"/>
      <c r="O184" s="136"/>
      <c r="P184" s="139"/>
      <c r="Q184" s="142"/>
      <c r="R184" s="136"/>
      <c r="S184" s="142"/>
      <c r="T184" s="136"/>
      <c r="U184" s="145"/>
      <c r="AA184" s="42"/>
      <c r="AB184" s="44" t="str">
        <f>IF($P184="","0",VLOOKUP($P184,登録データ!$Q$4:$R$23,2,FALSE))</f>
        <v>0</v>
      </c>
      <c r="AC184" s="44" t="str">
        <f t="shared" si="102"/>
        <v>00</v>
      </c>
      <c r="AD184" s="44" t="str">
        <f t="shared" si="103"/>
        <v/>
      </c>
      <c r="AE184" s="44" t="str">
        <f t="shared" si="98"/>
        <v>000000</v>
      </c>
      <c r="AF184" s="44" t="str">
        <f t="shared" si="99"/>
        <v/>
      </c>
      <c r="AG184" s="44" t="str">
        <f t="shared" si="104"/>
        <v/>
      </c>
      <c r="AH184" s="147"/>
      <c r="AI184" s="147"/>
    </row>
    <row r="185" spans="2:35" ht="19.5" thickBot="1">
      <c r="B185" s="150"/>
      <c r="C185" s="166"/>
      <c r="D185" s="157"/>
      <c r="E185" s="158"/>
      <c r="F185" s="159"/>
      <c r="G185" s="157"/>
      <c r="H185" s="158"/>
      <c r="I185" s="159"/>
      <c r="J185" s="157"/>
      <c r="K185" s="159"/>
      <c r="L185" s="157"/>
      <c r="M185" s="158"/>
      <c r="N185" s="159"/>
      <c r="O185" s="137"/>
      <c r="P185" s="140"/>
      <c r="Q185" s="143"/>
      <c r="R185" s="137"/>
      <c r="S185" s="143"/>
      <c r="T185" s="137"/>
      <c r="U185" s="146"/>
      <c r="AA185" s="42"/>
      <c r="AB185" s="44" t="str">
        <f>IF($P185="","0",VLOOKUP($P185,登録データ!$Q$4:$R$23,2,FALSE))</f>
        <v>0</v>
      </c>
      <c r="AC185" s="44" t="str">
        <f t="shared" si="102"/>
        <v>00</v>
      </c>
      <c r="AD185" s="44" t="str">
        <f t="shared" si="103"/>
        <v/>
      </c>
      <c r="AE185" s="44" t="str">
        <f t="shared" si="98"/>
        <v>000000</v>
      </c>
      <c r="AF185" s="44" t="str">
        <f t="shared" si="99"/>
        <v/>
      </c>
      <c r="AG185" s="44" t="str">
        <f t="shared" si="104"/>
        <v/>
      </c>
      <c r="AH185" s="147"/>
      <c r="AI185" s="147"/>
    </row>
    <row r="186" spans="2:35" ht="19.5" thickTop="1">
      <c r="B186" s="149">
        <v>56</v>
      </c>
      <c r="C186" s="164"/>
      <c r="D186" s="151"/>
      <c r="E186" s="152"/>
      <c r="F186" s="153"/>
      <c r="G186" s="151"/>
      <c r="H186" s="152"/>
      <c r="I186" s="153"/>
      <c r="J186" s="151"/>
      <c r="K186" s="153"/>
      <c r="L186" s="151"/>
      <c r="M186" s="152"/>
      <c r="N186" s="153"/>
      <c r="O186" s="135" t="s">
        <v>170</v>
      </c>
      <c r="P186" s="138"/>
      <c r="Q186" s="141"/>
      <c r="R186" s="135" t="str">
        <f t="shared" ref="R186" si="127">IF($P186="","",IF(OR(RIGHT($P186,1)="m",RIGHT($P186,1)="H"),"分",""))</f>
        <v/>
      </c>
      <c r="S186" s="141"/>
      <c r="T186" s="135" t="str">
        <f t="shared" ref="T186" si="128">IF($P186="","",IF(OR(RIGHT($P186,1)="m",RIGHT($P186,1)="H"),"秒","m"))</f>
        <v/>
      </c>
      <c r="U186" s="144"/>
      <c r="AA186" s="42"/>
      <c r="AB186" s="44" t="str">
        <f>IF($P186="","0",VLOOKUP($P186,登録データ!$Q$4:$R$23,2,FALSE))</f>
        <v>0</v>
      </c>
      <c r="AC186" s="44" t="str">
        <f t="shared" si="102"/>
        <v>00</v>
      </c>
      <c r="AD186" s="44" t="str">
        <f t="shared" si="103"/>
        <v/>
      </c>
      <c r="AE186" s="44" t="str">
        <f t="shared" si="98"/>
        <v>000000</v>
      </c>
      <c r="AF186" s="44" t="str">
        <f t="shared" si="99"/>
        <v/>
      </c>
      <c r="AG186" s="44" t="str">
        <f t="shared" si="104"/>
        <v/>
      </c>
      <c r="AH186" s="147" t="str">
        <f>IF($C186="","",IF($C186="@",0,IF(COUNTIF($C$21:$C$620,$C186)=1,0,1)))</f>
        <v/>
      </c>
      <c r="AI186" s="147" t="str">
        <f>IF($L186="","",IF(OR($L186="北海道",$L186="東京都",$L186="大阪府",$L186="京都府",RIGHT($L186,1)="県"),0,1))</f>
        <v/>
      </c>
    </row>
    <row r="187" spans="2:35">
      <c r="B187" s="130"/>
      <c r="C187" s="165"/>
      <c r="D187" s="154"/>
      <c r="E187" s="155"/>
      <c r="F187" s="156"/>
      <c r="G187" s="154"/>
      <c r="H187" s="155"/>
      <c r="I187" s="156"/>
      <c r="J187" s="154"/>
      <c r="K187" s="156"/>
      <c r="L187" s="154"/>
      <c r="M187" s="155"/>
      <c r="N187" s="156"/>
      <c r="O187" s="136"/>
      <c r="P187" s="139"/>
      <c r="Q187" s="142"/>
      <c r="R187" s="136"/>
      <c r="S187" s="142"/>
      <c r="T187" s="136"/>
      <c r="U187" s="145"/>
      <c r="AA187" s="42"/>
      <c r="AB187" s="44" t="str">
        <f>IF($P187="","0",VLOOKUP($P187,登録データ!$Q$4:$R$23,2,FALSE))</f>
        <v>0</v>
      </c>
      <c r="AC187" s="44" t="str">
        <f t="shared" si="102"/>
        <v>00</v>
      </c>
      <c r="AD187" s="44" t="str">
        <f t="shared" si="103"/>
        <v/>
      </c>
      <c r="AE187" s="44" t="str">
        <f t="shared" si="98"/>
        <v>000000</v>
      </c>
      <c r="AF187" s="44" t="str">
        <f t="shared" si="99"/>
        <v/>
      </c>
      <c r="AG187" s="44" t="str">
        <f t="shared" si="104"/>
        <v/>
      </c>
      <c r="AH187" s="147"/>
      <c r="AI187" s="147"/>
    </row>
    <row r="188" spans="2:35" ht="19.5" thickBot="1">
      <c r="B188" s="150"/>
      <c r="C188" s="166"/>
      <c r="D188" s="157"/>
      <c r="E188" s="158"/>
      <c r="F188" s="159"/>
      <c r="G188" s="157"/>
      <c r="H188" s="158"/>
      <c r="I188" s="159"/>
      <c r="J188" s="157"/>
      <c r="K188" s="159"/>
      <c r="L188" s="157"/>
      <c r="M188" s="158"/>
      <c r="N188" s="159"/>
      <c r="O188" s="137"/>
      <c r="P188" s="140"/>
      <c r="Q188" s="143"/>
      <c r="R188" s="137"/>
      <c r="S188" s="143"/>
      <c r="T188" s="137"/>
      <c r="U188" s="146"/>
      <c r="AA188" s="42"/>
      <c r="AB188" s="44" t="str">
        <f>IF($P188="","0",VLOOKUP($P188,登録データ!$Q$4:$R$23,2,FALSE))</f>
        <v>0</v>
      </c>
      <c r="AC188" s="44" t="str">
        <f t="shared" si="102"/>
        <v>00</v>
      </c>
      <c r="AD188" s="44" t="str">
        <f t="shared" si="103"/>
        <v/>
      </c>
      <c r="AE188" s="44" t="str">
        <f t="shared" si="98"/>
        <v>000000</v>
      </c>
      <c r="AF188" s="44" t="str">
        <f t="shared" si="99"/>
        <v/>
      </c>
      <c r="AG188" s="44" t="str">
        <f t="shared" si="104"/>
        <v/>
      </c>
      <c r="AH188" s="147"/>
      <c r="AI188" s="147"/>
    </row>
    <row r="189" spans="2:35" ht="19.5" thickTop="1">
      <c r="B189" s="149">
        <v>57</v>
      </c>
      <c r="C189" s="164"/>
      <c r="D189" s="151"/>
      <c r="E189" s="152"/>
      <c r="F189" s="153"/>
      <c r="G189" s="151"/>
      <c r="H189" s="152"/>
      <c r="I189" s="153"/>
      <c r="J189" s="151"/>
      <c r="K189" s="153"/>
      <c r="L189" s="151"/>
      <c r="M189" s="152"/>
      <c r="N189" s="153"/>
      <c r="O189" s="135" t="s">
        <v>170</v>
      </c>
      <c r="P189" s="138"/>
      <c r="Q189" s="141"/>
      <c r="R189" s="135" t="str">
        <f t="shared" ref="R189" si="129">IF($P189="","",IF(OR(RIGHT($P189,1)="m",RIGHT($P189,1)="H"),"分",""))</f>
        <v/>
      </c>
      <c r="S189" s="141"/>
      <c r="T189" s="135" t="str">
        <f t="shared" ref="T189" si="130">IF($P189="","",IF(OR(RIGHT($P189,1)="m",RIGHT($P189,1)="H"),"秒","m"))</f>
        <v/>
      </c>
      <c r="U189" s="144"/>
      <c r="AA189" s="42"/>
      <c r="AB189" s="44" t="str">
        <f>IF($P189="","0",VLOOKUP($P189,登録データ!$Q$4:$R$23,2,FALSE))</f>
        <v>0</v>
      </c>
      <c r="AC189" s="44" t="str">
        <f t="shared" si="102"/>
        <v>00</v>
      </c>
      <c r="AD189" s="44" t="str">
        <f t="shared" si="103"/>
        <v/>
      </c>
      <c r="AE189" s="44" t="str">
        <f t="shared" si="98"/>
        <v>000000</v>
      </c>
      <c r="AF189" s="44" t="str">
        <f t="shared" si="99"/>
        <v/>
      </c>
      <c r="AG189" s="44" t="str">
        <f t="shared" si="104"/>
        <v/>
      </c>
      <c r="AH189" s="147" t="str">
        <f>IF($C189="","",IF($C189="@",0,IF(COUNTIF($C$21:$C$620,$C189)=1,0,1)))</f>
        <v/>
      </c>
      <c r="AI189" s="147" t="str">
        <f>IF($L189="","",IF(OR($L189="北海道",$L189="東京都",$L189="大阪府",$L189="京都府",RIGHT($L189,1)="県"),0,1))</f>
        <v/>
      </c>
    </row>
    <row r="190" spans="2:35">
      <c r="B190" s="130"/>
      <c r="C190" s="165"/>
      <c r="D190" s="154"/>
      <c r="E190" s="155"/>
      <c r="F190" s="156"/>
      <c r="G190" s="154"/>
      <c r="H190" s="155"/>
      <c r="I190" s="156"/>
      <c r="J190" s="154"/>
      <c r="K190" s="156"/>
      <c r="L190" s="154"/>
      <c r="M190" s="155"/>
      <c r="N190" s="156"/>
      <c r="O190" s="136"/>
      <c r="P190" s="139"/>
      <c r="Q190" s="142"/>
      <c r="R190" s="136"/>
      <c r="S190" s="142"/>
      <c r="T190" s="136"/>
      <c r="U190" s="145"/>
      <c r="AA190" s="42"/>
      <c r="AB190" s="44" t="str">
        <f>IF($P190="","0",VLOOKUP($P190,登録データ!$Q$4:$R$23,2,FALSE))</f>
        <v>0</v>
      </c>
      <c r="AC190" s="44" t="str">
        <f t="shared" si="102"/>
        <v>00</v>
      </c>
      <c r="AD190" s="44" t="str">
        <f t="shared" si="103"/>
        <v/>
      </c>
      <c r="AE190" s="44" t="str">
        <f t="shared" si="98"/>
        <v>000000</v>
      </c>
      <c r="AF190" s="44" t="str">
        <f t="shared" si="99"/>
        <v/>
      </c>
      <c r="AG190" s="44" t="str">
        <f t="shared" si="104"/>
        <v/>
      </c>
      <c r="AH190" s="147"/>
      <c r="AI190" s="147"/>
    </row>
    <row r="191" spans="2:35" ht="19.5" thickBot="1">
      <c r="B191" s="150"/>
      <c r="C191" s="166"/>
      <c r="D191" s="157"/>
      <c r="E191" s="158"/>
      <c r="F191" s="159"/>
      <c r="G191" s="157"/>
      <c r="H191" s="158"/>
      <c r="I191" s="159"/>
      <c r="J191" s="157"/>
      <c r="K191" s="159"/>
      <c r="L191" s="157"/>
      <c r="M191" s="158"/>
      <c r="N191" s="159"/>
      <c r="O191" s="137"/>
      <c r="P191" s="140"/>
      <c r="Q191" s="143"/>
      <c r="R191" s="137"/>
      <c r="S191" s="143"/>
      <c r="T191" s="137"/>
      <c r="U191" s="146"/>
      <c r="AA191" s="42"/>
      <c r="AB191" s="44" t="str">
        <f>IF($P191="","0",VLOOKUP($P191,登録データ!$Q$4:$R$23,2,FALSE))</f>
        <v>0</v>
      </c>
      <c r="AC191" s="44" t="str">
        <f t="shared" si="102"/>
        <v>00</v>
      </c>
      <c r="AD191" s="44" t="str">
        <f t="shared" si="103"/>
        <v/>
      </c>
      <c r="AE191" s="44" t="str">
        <f t="shared" si="98"/>
        <v>000000</v>
      </c>
      <c r="AF191" s="44" t="str">
        <f t="shared" si="99"/>
        <v/>
      </c>
      <c r="AG191" s="44" t="str">
        <f t="shared" si="104"/>
        <v/>
      </c>
      <c r="AH191" s="147"/>
      <c r="AI191" s="147"/>
    </row>
    <row r="192" spans="2:35" ht="19.5" thickTop="1">
      <c r="B192" s="149">
        <v>58</v>
      </c>
      <c r="C192" s="164"/>
      <c r="D192" s="151"/>
      <c r="E192" s="152"/>
      <c r="F192" s="153"/>
      <c r="G192" s="151"/>
      <c r="H192" s="152"/>
      <c r="I192" s="153"/>
      <c r="J192" s="151"/>
      <c r="K192" s="153"/>
      <c r="L192" s="151"/>
      <c r="M192" s="152"/>
      <c r="N192" s="153"/>
      <c r="O192" s="135" t="s">
        <v>170</v>
      </c>
      <c r="P192" s="138"/>
      <c r="Q192" s="141"/>
      <c r="R192" s="135" t="str">
        <f t="shared" ref="R192" si="131">IF($P192="","",IF(OR(RIGHT($P192,1)="m",RIGHT($P192,1)="H"),"分",""))</f>
        <v/>
      </c>
      <c r="S192" s="141"/>
      <c r="T192" s="135" t="str">
        <f t="shared" ref="T192" si="132">IF($P192="","",IF(OR(RIGHT($P192,1)="m",RIGHT($P192,1)="H"),"秒","m"))</f>
        <v/>
      </c>
      <c r="U192" s="144"/>
      <c r="AA192" s="42"/>
      <c r="AB192" s="44" t="str">
        <f>IF($P192="","0",VLOOKUP($P192,登録データ!$Q$4:$R$23,2,FALSE))</f>
        <v>0</v>
      </c>
      <c r="AC192" s="44" t="str">
        <f t="shared" si="102"/>
        <v>00</v>
      </c>
      <c r="AD192" s="44" t="str">
        <f t="shared" si="103"/>
        <v/>
      </c>
      <c r="AE192" s="44" t="str">
        <f t="shared" si="98"/>
        <v>000000</v>
      </c>
      <c r="AF192" s="44" t="str">
        <f t="shared" si="99"/>
        <v/>
      </c>
      <c r="AG192" s="44" t="str">
        <f t="shared" si="104"/>
        <v/>
      </c>
      <c r="AH192" s="147" t="str">
        <f>IF($C192="","",IF($C192="@",0,IF(COUNTIF($C$21:$C$620,$C192)=1,0,1)))</f>
        <v/>
      </c>
      <c r="AI192" s="147" t="str">
        <f>IF($L192="","",IF(OR($L192="北海道",$L192="東京都",$L192="大阪府",$L192="京都府",RIGHT($L192,1)="県"),0,1))</f>
        <v/>
      </c>
    </row>
    <row r="193" spans="2:35">
      <c r="B193" s="130"/>
      <c r="C193" s="165"/>
      <c r="D193" s="154"/>
      <c r="E193" s="155"/>
      <c r="F193" s="156"/>
      <c r="G193" s="154"/>
      <c r="H193" s="155"/>
      <c r="I193" s="156"/>
      <c r="J193" s="154"/>
      <c r="K193" s="156"/>
      <c r="L193" s="154"/>
      <c r="M193" s="155"/>
      <c r="N193" s="156"/>
      <c r="O193" s="136"/>
      <c r="P193" s="139"/>
      <c r="Q193" s="142"/>
      <c r="R193" s="136"/>
      <c r="S193" s="142"/>
      <c r="T193" s="136"/>
      <c r="U193" s="145"/>
      <c r="AA193" s="42"/>
      <c r="AB193" s="44" t="str">
        <f>IF($P193="","0",VLOOKUP($P193,登録データ!$Q$4:$R$23,2,FALSE))</f>
        <v>0</v>
      </c>
      <c r="AC193" s="44" t="str">
        <f t="shared" si="102"/>
        <v>00</v>
      </c>
      <c r="AD193" s="44" t="str">
        <f t="shared" si="103"/>
        <v/>
      </c>
      <c r="AE193" s="44" t="str">
        <f t="shared" si="98"/>
        <v>000000</v>
      </c>
      <c r="AF193" s="44" t="str">
        <f t="shared" si="99"/>
        <v/>
      </c>
      <c r="AG193" s="44" t="str">
        <f t="shared" si="104"/>
        <v/>
      </c>
      <c r="AH193" s="147"/>
      <c r="AI193" s="147"/>
    </row>
    <row r="194" spans="2:35" ht="19.5" thickBot="1">
      <c r="B194" s="150"/>
      <c r="C194" s="166"/>
      <c r="D194" s="157"/>
      <c r="E194" s="158"/>
      <c r="F194" s="159"/>
      <c r="G194" s="157"/>
      <c r="H194" s="158"/>
      <c r="I194" s="159"/>
      <c r="J194" s="157"/>
      <c r="K194" s="159"/>
      <c r="L194" s="157"/>
      <c r="M194" s="158"/>
      <c r="N194" s="159"/>
      <c r="O194" s="137"/>
      <c r="P194" s="140"/>
      <c r="Q194" s="143"/>
      <c r="R194" s="137"/>
      <c r="S194" s="143"/>
      <c r="T194" s="137"/>
      <c r="U194" s="146"/>
      <c r="AA194" s="42"/>
      <c r="AB194" s="44" t="str">
        <f>IF($P194="","0",VLOOKUP($P194,登録データ!$Q$4:$R$23,2,FALSE))</f>
        <v>0</v>
      </c>
      <c r="AC194" s="44" t="str">
        <f t="shared" si="102"/>
        <v>00</v>
      </c>
      <c r="AD194" s="44" t="str">
        <f t="shared" si="103"/>
        <v/>
      </c>
      <c r="AE194" s="44" t="str">
        <f t="shared" si="98"/>
        <v>000000</v>
      </c>
      <c r="AF194" s="44" t="str">
        <f t="shared" si="99"/>
        <v/>
      </c>
      <c r="AG194" s="44" t="str">
        <f t="shared" si="104"/>
        <v/>
      </c>
      <c r="AH194" s="147"/>
      <c r="AI194" s="147"/>
    </row>
    <row r="195" spans="2:35" ht="19.5" thickTop="1">
      <c r="B195" s="149">
        <v>59</v>
      </c>
      <c r="C195" s="164"/>
      <c r="D195" s="151"/>
      <c r="E195" s="152"/>
      <c r="F195" s="153"/>
      <c r="G195" s="151"/>
      <c r="H195" s="152"/>
      <c r="I195" s="153"/>
      <c r="J195" s="151"/>
      <c r="K195" s="153"/>
      <c r="L195" s="151"/>
      <c r="M195" s="152"/>
      <c r="N195" s="153"/>
      <c r="O195" s="135" t="s">
        <v>170</v>
      </c>
      <c r="P195" s="138"/>
      <c r="Q195" s="141"/>
      <c r="R195" s="135" t="str">
        <f t="shared" ref="R195" si="133">IF($P195="","",IF(OR(RIGHT($P195,1)="m",RIGHT($P195,1)="H"),"分",""))</f>
        <v/>
      </c>
      <c r="S195" s="141"/>
      <c r="T195" s="135" t="str">
        <f t="shared" ref="T195" si="134">IF($P195="","",IF(OR(RIGHT($P195,1)="m",RIGHT($P195,1)="H"),"秒","m"))</f>
        <v/>
      </c>
      <c r="U195" s="144"/>
      <c r="AA195" s="42"/>
      <c r="AB195" s="44" t="str">
        <f>IF($P195="","0",VLOOKUP($P195,登録データ!$Q$4:$R$23,2,FALSE))</f>
        <v>0</v>
      </c>
      <c r="AC195" s="44" t="str">
        <f t="shared" si="102"/>
        <v>00</v>
      </c>
      <c r="AD195" s="44" t="str">
        <f t="shared" si="103"/>
        <v/>
      </c>
      <c r="AE195" s="44" t="str">
        <f t="shared" si="98"/>
        <v>000000</v>
      </c>
      <c r="AF195" s="44" t="str">
        <f t="shared" si="99"/>
        <v/>
      </c>
      <c r="AG195" s="44" t="str">
        <f t="shared" si="104"/>
        <v/>
      </c>
      <c r="AH195" s="147" t="str">
        <f>IF($C195="","",IF($C195="@",0,IF(COUNTIF($C$21:$C$620,$C195)=1,0,1)))</f>
        <v/>
      </c>
      <c r="AI195" s="147" t="str">
        <f>IF($L195="","",IF(OR($L195="北海道",$L195="東京都",$L195="大阪府",$L195="京都府",RIGHT($L195,1)="県"),0,1))</f>
        <v/>
      </c>
    </row>
    <row r="196" spans="2:35">
      <c r="B196" s="130"/>
      <c r="C196" s="165"/>
      <c r="D196" s="154"/>
      <c r="E196" s="155"/>
      <c r="F196" s="156"/>
      <c r="G196" s="154"/>
      <c r="H196" s="155"/>
      <c r="I196" s="156"/>
      <c r="J196" s="154"/>
      <c r="K196" s="156"/>
      <c r="L196" s="154"/>
      <c r="M196" s="155"/>
      <c r="N196" s="156"/>
      <c r="O196" s="136"/>
      <c r="P196" s="139"/>
      <c r="Q196" s="142"/>
      <c r="R196" s="136"/>
      <c r="S196" s="142"/>
      <c r="T196" s="136"/>
      <c r="U196" s="145"/>
      <c r="AA196" s="42"/>
      <c r="AB196" s="44" t="str">
        <f>IF($P196="","0",VLOOKUP($P196,登録データ!$Q$4:$R$23,2,FALSE))</f>
        <v>0</v>
      </c>
      <c r="AC196" s="44" t="str">
        <f t="shared" si="102"/>
        <v>00</v>
      </c>
      <c r="AD196" s="44" t="str">
        <f t="shared" si="103"/>
        <v/>
      </c>
      <c r="AE196" s="44" t="str">
        <f t="shared" si="98"/>
        <v>000000</v>
      </c>
      <c r="AF196" s="44" t="str">
        <f t="shared" si="99"/>
        <v/>
      </c>
      <c r="AG196" s="44" t="str">
        <f t="shared" si="104"/>
        <v/>
      </c>
      <c r="AH196" s="147"/>
      <c r="AI196" s="147"/>
    </row>
    <row r="197" spans="2:35" ht="19.5" thickBot="1">
      <c r="B197" s="150"/>
      <c r="C197" s="166"/>
      <c r="D197" s="157"/>
      <c r="E197" s="158"/>
      <c r="F197" s="159"/>
      <c r="G197" s="157"/>
      <c r="H197" s="158"/>
      <c r="I197" s="159"/>
      <c r="J197" s="157"/>
      <c r="K197" s="159"/>
      <c r="L197" s="157"/>
      <c r="M197" s="158"/>
      <c r="N197" s="159"/>
      <c r="O197" s="137"/>
      <c r="P197" s="140"/>
      <c r="Q197" s="143"/>
      <c r="R197" s="137"/>
      <c r="S197" s="143"/>
      <c r="T197" s="137"/>
      <c r="U197" s="146"/>
      <c r="AA197" s="42"/>
      <c r="AB197" s="44" t="str">
        <f>IF($P197="","0",VLOOKUP($P197,登録データ!$Q$4:$R$23,2,FALSE))</f>
        <v>0</v>
      </c>
      <c r="AC197" s="44" t="str">
        <f t="shared" si="102"/>
        <v>00</v>
      </c>
      <c r="AD197" s="44" t="str">
        <f t="shared" si="103"/>
        <v/>
      </c>
      <c r="AE197" s="44" t="str">
        <f t="shared" si="98"/>
        <v>000000</v>
      </c>
      <c r="AF197" s="44" t="str">
        <f t="shared" si="99"/>
        <v/>
      </c>
      <c r="AG197" s="44" t="str">
        <f t="shared" si="104"/>
        <v/>
      </c>
      <c r="AH197" s="147"/>
      <c r="AI197" s="147"/>
    </row>
    <row r="198" spans="2:35" ht="19.5" thickTop="1">
      <c r="B198" s="149">
        <v>60</v>
      </c>
      <c r="C198" s="164"/>
      <c r="D198" s="151"/>
      <c r="E198" s="152"/>
      <c r="F198" s="153"/>
      <c r="G198" s="151"/>
      <c r="H198" s="152"/>
      <c r="I198" s="153"/>
      <c r="J198" s="151"/>
      <c r="K198" s="153"/>
      <c r="L198" s="151"/>
      <c r="M198" s="152"/>
      <c r="N198" s="153"/>
      <c r="O198" s="135" t="s">
        <v>170</v>
      </c>
      <c r="P198" s="138"/>
      <c r="Q198" s="141"/>
      <c r="R198" s="135" t="str">
        <f t="shared" ref="R198" si="135">IF($P198="","",IF(OR(RIGHT($P198,1)="m",RIGHT($P198,1)="H"),"分",""))</f>
        <v/>
      </c>
      <c r="S198" s="141"/>
      <c r="T198" s="135" t="str">
        <f t="shared" ref="T198" si="136">IF($P198="","",IF(OR(RIGHT($P198,1)="m",RIGHT($P198,1)="H"),"秒","m"))</f>
        <v/>
      </c>
      <c r="U198" s="144"/>
      <c r="AA198" s="42"/>
      <c r="AB198" s="44" t="str">
        <f>IF($P198="","0",VLOOKUP($P198,登録データ!$Q$4:$R$23,2,FALSE))</f>
        <v>0</v>
      </c>
      <c r="AC198" s="44" t="str">
        <f t="shared" si="102"/>
        <v>00</v>
      </c>
      <c r="AD198" s="44" t="str">
        <f t="shared" si="103"/>
        <v/>
      </c>
      <c r="AE198" s="44" t="str">
        <f t="shared" si="98"/>
        <v>000000</v>
      </c>
      <c r="AF198" s="44" t="str">
        <f t="shared" si="99"/>
        <v/>
      </c>
      <c r="AG198" s="44" t="str">
        <f t="shared" si="104"/>
        <v/>
      </c>
      <c r="AH198" s="147" t="str">
        <f>IF($C198="","",IF($C198="@",0,IF(COUNTIF($C$21:$C$620,$C198)=1,0,1)))</f>
        <v/>
      </c>
      <c r="AI198" s="147" t="str">
        <f>IF($L198="","",IF(OR($L198="北海道",$L198="東京都",$L198="大阪府",$L198="京都府",RIGHT($L198,1)="県"),0,1))</f>
        <v/>
      </c>
    </row>
    <row r="199" spans="2:35">
      <c r="B199" s="130"/>
      <c r="C199" s="165"/>
      <c r="D199" s="154"/>
      <c r="E199" s="155"/>
      <c r="F199" s="156"/>
      <c r="G199" s="154"/>
      <c r="H199" s="155"/>
      <c r="I199" s="156"/>
      <c r="J199" s="154"/>
      <c r="K199" s="156"/>
      <c r="L199" s="154"/>
      <c r="M199" s="155"/>
      <c r="N199" s="156"/>
      <c r="O199" s="136"/>
      <c r="P199" s="139"/>
      <c r="Q199" s="142"/>
      <c r="R199" s="136"/>
      <c r="S199" s="142"/>
      <c r="T199" s="136"/>
      <c r="U199" s="145"/>
      <c r="AA199" s="42"/>
      <c r="AB199" s="44" t="str">
        <f>IF($P199="","0",VLOOKUP($P199,登録データ!$Q$4:$R$23,2,FALSE))</f>
        <v>0</v>
      </c>
      <c r="AC199" s="44" t="str">
        <f t="shared" si="102"/>
        <v>00</v>
      </c>
      <c r="AD199" s="44" t="str">
        <f t="shared" si="103"/>
        <v/>
      </c>
      <c r="AE199" s="44" t="str">
        <f t="shared" si="98"/>
        <v>000000</v>
      </c>
      <c r="AF199" s="44" t="str">
        <f t="shared" si="99"/>
        <v/>
      </c>
      <c r="AG199" s="44" t="str">
        <f t="shared" si="104"/>
        <v/>
      </c>
      <c r="AH199" s="147"/>
      <c r="AI199" s="147"/>
    </row>
    <row r="200" spans="2:35" ht="19.5" thickBot="1">
      <c r="B200" s="150"/>
      <c r="C200" s="166"/>
      <c r="D200" s="157"/>
      <c r="E200" s="158"/>
      <c r="F200" s="159"/>
      <c r="G200" s="157"/>
      <c r="H200" s="158"/>
      <c r="I200" s="159"/>
      <c r="J200" s="157"/>
      <c r="K200" s="159"/>
      <c r="L200" s="157"/>
      <c r="M200" s="158"/>
      <c r="N200" s="159"/>
      <c r="O200" s="137"/>
      <c r="P200" s="140"/>
      <c r="Q200" s="143"/>
      <c r="R200" s="137"/>
      <c r="S200" s="143"/>
      <c r="T200" s="137"/>
      <c r="U200" s="146"/>
      <c r="AA200" s="42"/>
      <c r="AB200" s="44" t="str">
        <f>IF($P200="","0",VLOOKUP($P200,登録データ!$Q$4:$R$23,2,FALSE))</f>
        <v>0</v>
      </c>
      <c r="AC200" s="44" t="str">
        <f t="shared" si="102"/>
        <v>00</v>
      </c>
      <c r="AD200" s="44" t="str">
        <f t="shared" si="103"/>
        <v/>
      </c>
      <c r="AE200" s="44" t="str">
        <f t="shared" si="98"/>
        <v>000000</v>
      </c>
      <c r="AF200" s="44" t="str">
        <f t="shared" si="99"/>
        <v/>
      </c>
      <c r="AG200" s="44" t="str">
        <f t="shared" si="104"/>
        <v/>
      </c>
      <c r="AH200" s="147"/>
      <c r="AI200" s="147"/>
    </row>
    <row r="201" spans="2:35" ht="19.5" thickTop="1">
      <c r="B201" s="149">
        <v>61</v>
      </c>
      <c r="C201" s="164"/>
      <c r="D201" s="151"/>
      <c r="E201" s="152"/>
      <c r="F201" s="153"/>
      <c r="G201" s="151"/>
      <c r="H201" s="152"/>
      <c r="I201" s="153"/>
      <c r="J201" s="151"/>
      <c r="K201" s="153"/>
      <c r="L201" s="151"/>
      <c r="M201" s="152"/>
      <c r="N201" s="153"/>
      <c r="O201" s="135" t="s">
        <v>170</v>
      </c>
      <c r="P201" s="138"/>
      <c r="Q201" s="141"/>
      <c r="R201" s="135" t="str">
        <f t="shared" ref="R201" si="137">IF($P201="","",IF(OR(RIGHT($P201,1)="m",RIGHT($P201,1)="H"),"分",""))</f>
        <v/>
      </c>
      <c r="S201" s="141"/>
      <c r="T201" s="135" t="str">
        <f t="shared" ref="T201" si="138">IF($P201="","",IF(OR(RIGHT($P201,1)="m",RIGHT($P201,1)="H"),"秒","m"))</f>
        <v/>
      </c>
      <c r="U201" s="144"/>
      <c r="AA201" s="42"/>
      <c r="AB201" s="44" t="str">
        <f>IF($P201="","0",VLOOKUP($P201,登録データ!$Q$4:$R$23,2,FALSE))</f>
        <v>0</v>
      </c>
      <c r="AC201" s="44" t="str">
        <f t="shared" si="102"/>
        <v>00</v>
      </c>
      <c r="AD201" s="44" t="str">
        <f t="shared" si="103"/>
        <v/>
      </c>
      <c r="AE201" s="44" t="str">
        <f t="shared" si="98"/>
        <v>000000</v>
      </c>
      <c r="AF201" s="44" t="str">
        <f t="shared" si="99"/>
        <v/>
      </c>
      <c r="AG201" s="44" t="str">
        <f t="shared" si="104"/>
        <v/>
      </c>
      <c r="AH201" s="147" t="str">
        <f>IF($C201="","",IF($C201="@",0,IF(COUNTIF($C$21:$C$620,$C201)=1,0,1)))</f>
        <v/>
      </c>
      <c r="AI201" s="147" t="str">
        <f>IF($L201="","",IF(OR($L201="北海道",$L201="東京都",$L201="大阪府",$L201="京都府",RIGHT($L201,1)="県"),0,1))</f>
        <v/>
      </c>
    </row>
    <row r="202" spans="2:35">
      <c r="B202" s="130"/>
      <c r="C202" s="165"/>
      <c r="D202" s="154"/>
      <c r="E202" s="155"/>
      <c r="F202" s="156"/>
      <c r="G202" s="154"/>
      <c r="H202" s="155"/>
      <c r="I202" s="156"/>
      <c r="J202" s="154"/>
      <c r="K202" s="156"/>
      <c r="L202" s="154"/>
      <c r="M202" s="155"/>
      <c r="N202" s="156"/>
      <c r="O202" s="136"/>
      <c r="P202" s="139"/>
      <c r="Q202" s="142"/>
      <c r="R202" s="136"/>
      <c r="S202" s="142"/>
      <c r="T202" s="136"/>
      <c r="U202" s="145"/>
      <c r="AA202" s="42"/>
      <c r="AB202" s="44" t="str">
        <f>IF($P202="","0",VLOOKUP($P202,登録データ!$Q$4:$R$23,2,FALSE))</f>
        <v>0</v>
      </c>
      <c r="AC202" s="44" t="str">
        <f t="shared" si="102"/>
        <v>00</v>
      </c>
      <c r="AD202" s="44" t="str">
        <f t="shared" si="103"/>
        <v/>
      </c>
      <c r="AE202" s="44" t="str">
        <f t="shared" si="98"/>
        <v>000000</v>
      </c>
      <c r="AF202" s="44" t="str">
        <f t="shared" si="99"/>
        <v/>
      </c>
      <c r="AG202" s="44" t="str">
        <f t="shared" si="104"/>
        <v/>
      </c>
      <c r="AH202" s="147"/>
      <c r="AI202" s="147"/>
    </row>
    <row r="203" spans="2:35" ht="19.5" thickBot="1">
      <c r="B203" s="150"/>
      <c r="C203" s="166"/>
      <c r="D203" s="157"/>
      <c r="E203" s="158"/>
      <c r="F203" s="159"/>
      <c r="G203" s="157"/>
      <c r="H203" s="158"/>
      <c r="I203" s="159"/>
      <c r="J203" s="157"/>
      <c r="K203" s="159"/>
      <c r="L203" s="157"/>
      <c r="M203" s="158"/>
      <c r="N203" s="159"/>
      <c r="O203" s="137"/>
      <c r="P203" s="140"/>
      <c r="Q203" s="143"/>
      <c r="R203" s="137"/>
      <c r="S203" s="143"/>
      <c r="T203" s="137"/>
      <c r="U203" s="146"/>
      <c r="AA203" s="42"/>
      <c r="AB203" s="44" t="str">
        <f>IF($P203="","0",VLOOKUP($P203,登録データ!$Q$4:$R$23,2,FALSE))</f>
        <v>0</v>
      </c>
      <c r="AC203" s="44" t="str">
        <f t="shared" si="102"/>
        <v>00</v>
      </c>
      <c r="AD203" s="44" t="str">
        <f t="shared" si="103"/>
        <v/>
      </c>
      <c r="AE203" s="44" t="str">
        <f t="shared" si="98"/>
        <v>000000</v>
      </c>
      <c r="AF203" s="44" t="str">
        <f t="shared" si="99"/>
        <v/>
      </c>
      <c r="AG203" s="44" t="str">
        <f t="shared" si="104"/>
        <v/>
      </c>
      <c r="AH203" s="147"/>
      <c r="AI203" s="147"/>
    </row>
    <row r="204" spans="2:35" ht="19.5" thickTop="1">
      <c r="B204" s="149">
        <v>62</v>
      </c>
      <c r="C204" s="164"/>
      <c r="D204" s="151"/>
      <c r="E204" s="152"/>
      <c r="F204" s="153"/>
      <c r="G204" s="151"/>
      <c r="H204" s="152"/>
      <c r="I204" s="153"/>
      <c r="J204" s="151"/>
      <c r="K204" s="153"/>
      <c r="L204" s="151"/>
      <c r="M204" s="152"/>
      <c r="N204" s="153"/>
      <c r="O204" s="135" t="s">
        <v>170</v>
      </c>
      <c r="P204" s="138"/>
      <c r="Q204" s="141"/>
      <c r="R204" s="135" t="str">
        <f t="shared" ref="R204" si="139">IF($P204="","",IF(OR(RIGHT($P204,1)="m",RIGHT($P204,1)="H"),"分",""))</f>
        <v/>
      </c>
      <c r="S204" s="141"/>
      <c r="T204" s="135" t="str">
        <f t="shared" ref="T204" si="140">IF($P204="","",IF(OR(RIGHT($P204,1)="m",RIGHT($P204,1)="H"),"秒","m"))</f>
        <v/>
      </c>
      <c r="U204" s="144"/>
      <c r="AA204" s="42"/>
      <c r="AB204" s="44" t="str">
        <f>IF($P204="","0",VLOOKUP($P204,登録データ!$Q$4:$R$23,2,FALSE))</f>
        <v>0</v>
      </c>
      <c r="AC204" s="44" t="str">
        <f t="shared" si="102"/>
        <v>00</v>
      </c>
      <c r="AD204" s="44" t="str">
        <f t="shared" si="103"/>
        <v/>
      </c>
      <c r="AE204" s="44" t="str">
        <f t="shared" si="98"/>
        <v>000000</v>
      </c>
      <c r="AF204" s="44" t="str">
        <f t="shared" si="99"/>
        <v/>
      </c>
      <c r="AG204" s="44" t="str">
        <f t="shared" si="104"/>
        <v/>
      </c>
      <c r="AH204" s="147" t="str">
        <f>IF($C204="","",IF($C204="@",0,IF(COUNTIF($C$21:$C$620,$C204)=1,0,1)))</f>
        <v/>
      </c>
      <c r="AI204" s="147" t="str">
        <f>IF($L204="","",IF(OR($L204="北海道",$L204="東京都",$L204="大阪府",$L204="京都府",RIGHT($L204,1)="県"),0,1))</f>
        <v/>
      </c>
    </row>
    <row r="205" spans="2:35">
      <c r="B205" s="130"/>
      <c r="C205" s="165"/>
      <c r="D205" s="154"/>
      <c r="E205" s="155"/>
      <c r="F205" s="156"/>
      <c r="G205" s="154"/>
      <c r="H205" s="155"/>
      <c r="I205" s="156"/>
      <c r="J205" s="154"/>
      <c r="K205" s="156"/>
      <c r="L205" s="154"/>
      <c r="M205" s="155"/>
      <c r="N205" s="156"/>
      <c r="O205" s="136"/>
      <c r="P205" s="139"/>
      <c r="Q205" s="142"/>
      <c r="R205" s="136"/>
      <c r="S205" s="142"/>
      <c r="T205" s="136"/>
      <c r="U205" s="145"/>
      <c r="AA205" s="42"/>
      <c r="AB205" s="44" t="str">
        <f>IF($P205="","0",VLOOKUP($P205,登録データ!$Q$4:$R$23,2,FALSE))</f>
        <v>0</v>
      </c>
      <c r="AC205" s="44" t="str">
        <f t="shared" si="102"/>
        <v>00</v>
      </c>
      <c r="AD205" s="44" t="str">
        <f t="shared" si="103"/>
        <v/>
      </c>
      <c r="AE205" s="44" t="str">
        <f t="shared" si="98"/>
        <v>000000</v>
      </c>
      <c r="AF205" s="44" t="str">
        <f t="shared" si="99"/>
        <v/>
      </c>
      <c r="AG205" s="44" t="str">
        <f t="shared" si="104"/>
        <v/>
      </c>
      <c r="AH205" s="147"/>
      <c r="AI205" s="147"/>
    </row>
    <row r="206" spans="2:35" ht="19.5" thickBot="1">
      <c r="B206" s="150"/>
      <c r="C206" s="166"/>
      <c r="D206" s="157"/>
      <c r="E206" s="158"/>
      <c r="F206" s="159"/>
      <c r="G206" s="157"/>
      <c r="H206" s="158"/>
      <c r="I206" s="159"/>
      <c r="J206" s="157"/>
      <c r="K206" s="159"/>
      <c r="L206" s="157"/>
      <c r="M206" s="158"/>
      <c r="N206" s="159"/>
      <c r="O206" s="137"/>
      <c r="P206" s="140"/>
      <c r="Q206" s="143"/>
      <c r="R206" s="137"/>
      <c r="S206" s="143"/>
      <c r="T206" s="137"/>
      <c r="U206" s="146"/>
      <c r="AA206" s="42"/>
      <c r="AB206" s="44" t="str">
        <f>IF($P206="","0",VLOOKUP($P206,登録データ!$Q$4:$R$23,2,FALSE))</f>
        <v>0</v>
      </c>
      <c r="AC206" s="44" t="str">
        <f t="shared" si="102"/>
        <v>00</v>
      </c>
      <c r="AD206" s="44" t="str">
        <f t="shared" si="103"/>
        <v/>
      </c>
      <c r="AE206" s="44" t="str">
        <f t="shared" si="98"/>
        <v>000000</v>
      </c>
      <c r="AF206" s="44" t="str">
        <f t="shared" si="99"/>
        <v/>
      </c>
      <c r="AG206" s="44" t="str">
        <f t="shared" si="104"/>
        <v/>
      </c>
      <c r="AH206" s="147"/>
      <c r="AI206" s="147"/>
    </row>
    <row r="207" spans="2:35" ht="19.5" thickTop="1">
      <c r="B207" s="149">
        <v>63</v>
      </c>
      <c r="C207" s="164"/>
      <c r="D207" s="151"/>
      <c r="E207" s="152"/>
      <c r="F207" s="153"/>
      <c r="G207" s="151"/>
      <c r="H207" s="152"/>
      <c r="I207" s="153"/>
      <c r="J207" s="151"/>
      <c r="K207" s="153"/>
      <c r="L207" s="151"/>
      <c r="M207" s="152"/>
      <c r="N207" s="153"/>
      <c r="O207" s="135" t="s">
        <v>170</v>
      </c>
      <c r="P207" s="138"/>
      <c r="Q207" s="141"/>
      <c r="R207" s="135" t="str">
        <f t="shared" ref="R207" si="141">IF($P207="","",IF(OR(RIGHT($P207,1)="m",RIGHT($P207,1)="H"),"分",""))</f>
        <v/>
      </c>
      <c r="S207" s="141"/>
      <c r="T207" s="135" t="str">
        <f t="shared" ref="T207" si="142">IF($P207="","",IF(OR(RIGHT($P207,1)="m",RIGHT($P207,1)="H"),"秒","m"))</f>
        <v/>
      </c>
      <c r="U207" s="144"/>
      <c r="AA207" s="42"/>
      <c r="AB207" s="44" t="str">
        <f>IF($P207="","0",VLOOKUP($P207,登録データ!$Q$4:$R$23,2,FALSE))</f>
        <v>0</v>
      </c>
      <c r="AC207" s="44" t="str">
        <f t="shared" si="102"/>
        <v>00</v>
      </c>
      <c r="AD207" s="44" t="str">
        <f t="shared" si="103"/>
        <v/>
      </c>
      <c r="AE207" s="44" t="str">
        <f t="shared" si="98"/>
        <v>000000</v>
      </c>
      <c r="AF207" s="44" t="str">
        <f t="shared" si="99"/>
        <v/>
      </c>
      <c r="AG207" s="44" t="str">
        <f t="shared" si="104"/>
        <v/>
      </c>
      <c r="AH207" s="147" t="str">
        <f>IF($C207="","",IF($C207="@",0,IF(COUNTIF($C$21:$C$620,$C207)=1,0,1)))</f>
        <v/>
      </c>
      <c r="AI207" s="147" t="str">
        <f>IF($L207="","",IF(OR($L207="北海道",$L207="東京都",$L207="大阪府",$L207="京都府",RIGHT($L207,1)="県"),0,1))</f>
        <v/>
      </c>
    </row>
    <row r="208" spans="2:35">
      <c r="B208" s="130"/>
      <c r="C208" s="165"/>
      <c r="D208" s="154"/>
      <c r="E208" s="155"/>
      <c r="F208" s="156"/>
      <c r="G208" s="154"/>
      <c r="H208" s="155"/>
      <c r="I208" s="156"/>
      <c r="J208" s="154"/>
      <c r="K208" s="156"/>
      <c r="L208" s="154"/>
      <c r="M208" s="155"/>
      <c r="N208" s="156"/>
      <c r="O208" s="136"/>
      <c r="P208" s="139"/>
      <c r="Q208" s="142"/>
      <c r="R208" s="136"/>
      <c r="S208" s="142"/>
      <c r="T208" s="136"/>
      <c r="U208" s="145"/>
      <c r="AA208" s="42"/>
      <c r="AB208" s="44" t="str">
        <f>IF($P208="","0",VLOOKUP($P208,登録データ!$Q$4:$R$23,2,FALSE))</f>
        <v>0</v>
      </c>
      <c r="AC208" s="44" t="str">
        <f t="shared" si="102"/>
        <v>00</v>
      </c>
      <c r="AD208" s="44" t="str">
        <f t="shared" si="103"/>
        <v/>
      </c>
      <c r="AE208" s="44" t="str">
        <f t="shared" si="98"/>
        <v>000000</v>
      </c>
      <c r="AF208" s="44" t="str">
        <f t="shared" si="99"/>
        <v/>
      </c>
      <c r="AG208" s="44" t="str">
        <f t="shared" si="104"/>
        <v/>
      </c>
      <c r="AH208" s="147"/>
      <c r="AI208" s="147"/>
    </row>
    <row r="209" spans="2:35" ht="19.5" thickBot="1">
      <c r="B209" s="150"/>
      <c r="C209" s="166"/>
      <c r="D209" s="157"/>
      <c r="E209" s="158"/>
      <c r="F209" s="159"/>
      <c r="G209" s="157"/>
      <c r="H209" s="158"/>
      <c r="I209" s="159"/>
      <c r="J209" s="157"/>
      <c r="K209" s="159"/>
      <c r="L209" s="157"/>
      <c r="M209" s="158"/>
      <c r="N209" s="159"/>
      <c r="O209" s="137"/>
      <c r="P209" s="140"/>
      <c r="Q209" s="143"/>
      <c r="R209" s="137"/>
      <c r="S209" s="143"/>
      <c r="T209" s="137"/>
      <c r="U209" s="146"/>
      <c r="AA209" s="42"/>
      <c r="AB209" s="44" t="str">
        <f>IF($P209="","0",VLOOKUP($P209,登録データ!$Q$4:$R$23,2,FALSE))</f>
        <v>0</v>
      </c>
      <c r="AC209" s="44" t="str">
        <f t="shared" si="102"/>
        <v>00</v>
      </c>
      <c r="AD209" s="44" t="str">
        <f t="shared" si="103"/>
        <v/>
      </c>
      <c r="AE209" s="44" t="str">
        <f t="shared" si="98"/>
        <v>000000</v>
      </c>
      <c r="AF209" s="44" t="str">
        <f t="shared" si="99"/>
        <v/>
      </c>
      <c r="AG209" s="44" t="str">
        <f t="shared" si="104"/>
        <v/>
      </c>
      <c r="AH209" s="147"/>
      <c r="AI209" s="147"/>
    </row>
    <row r="210" spans="2:35" ht="19.5" thickTop="1">
      <c r="B210" s="149">
        <v>64</v>
      </c>
      <c r="C210" s="164"/>
      <c r="D210" s="151"/>
      <c r="E210" s="152"/>
      <c r="F210" s="153"/>
      <c r="G210" s="151"/>
      <c r="H210" s="152"/>
      <c r="I210" s="153"/>
      <c r="J210" s="151"/>
      <c r="K210" s="153"/>
      <c r="L210" s="151"/>
      <c r="M210" s="152"/>
      <c r="N210" s="153"/>
      <c r="O210" s="135" t="s">
        <v>170</v>
      </c>
      <c r="P210" s="138"/>
      <c r="Q210" s="141"/>
      <c r="R210" s="135" t="str">
        <f t="shared" ref="R210" si="143">IF($P210="","",IF(OR(RIGHT($P210,1)="m",RIGHT($P210,1)="H"),"分",""))</f>
        <v/>
      </c>
      <c r="S210" s="141"/>
      <c r="T210" s="135" t="str">
        <f t="shared" ref="T210" si="144">IF($P210="","",IF(OR(RIGHT($P210,1)="m",RIGHT($P210,1)="H"),"秒","m"))</f>
        <v/>
      </c>
      <c r="U210" s="144"/>
      <c r="AA210" s="42"/>
      <c r="AB210" s="44" t="str">
        <f>IF($P210="","0",VLOOKUP($P210,登録データ!$Q$4:$R$23,2,FALSE))</f>
        <v>0</v>
      </c>
      <c r="AC210" s="44" t="str">
        <f t="shared" si="102"/>
        <v>00</v>
      </c>
      <c r="AD210" s="44" t="str">
        <f t="shared" si="103"/>
        <v/>
      </c>
      <c r="AE210" s="44" t="str">
        <f t="shared" si="98"/>
        <v>000000</v>
      </c>
      <c r="AF210" s="44" t="str">
        <f t="shared" si="99"/>
        <v/>
      </c>
      <c r="AG210" s="44" t="str">
        <f t="shared" si="104"/>
        <v/>
      </c>
      <c r="AH210" s="147" t="str">
        <f>IF($C210="","",IF($C210="@",0,IF(COUNTIF($C$21:$C$620,$C210)=1,0,1)))</f>
        <v/>
      </c>
      <c r="AI210" s="147" t="str">
        <f>IF($L210="","",IF(OR($L210="北海道",$L210="東京都",$L210="大阪府",$L210="京都府",RIGHT($L210,1)="県"),0,1))</f>
        <v/>
      </c>
    </row>
    <row r="211" spans="2:35">
      <c r="B211" s="130"/>
      <c r="C211" s="165"/>
      <c r="D211" s="154"/>
      <c r="E211" s="155"/>
      <c r="F211" s="156"/>
      <c r="G211" s="154"/>
      <c r="H211" s="155"/>
      <c r="I211" s="156"/>
      <c r="J211" s="154"/>
      <c r="K211" s="156"/>
      <c r="L211" s="154"/>
      <c r="M211" s="155"/>
      <c r="N211" s="156"/>
      <c r="O211" s="136"/>
      <c r="P211" s="139"/>
      <c r="Q211" s="142"/>
      <c r="R211" s="136"/>
      <c r="S211" s="142"/>
      <c r="T211" s="136"/>
      <c r="U211" s="145"/>
      <c r="AA211" s="42"/>
      <c r="AB211" s="44" t="str">
        <f>IF($P211="","0",VLOOKUP($P211,登録データ!$Q$4:$R$23,2,FALSE))</f>
        <v>0</v>
      </c>
      <c r="AC211" s="44" t="str">
        <f t="shared" si="102"/>
        <v>00</v>
      </c>
      <c r="AD211" s="44" t="str">
        <f t="shared" si="103"/>
        <v/>
      </c>
      <c r="AE211" s="44" t="str">
        <f t="shared" si="98"/>
        <v>000000</v>
      </c>
      <c r="AF211" s="44" t="str">
        <f t="shared" si="99"/>
        <v/>
      </c>
      <c r="AG211" s="44" t="str">
        <f t="shared" si="104"/>
        <v/>
      </c>
      <c r="AH211" s="147"/>
      <c r="AI211" s="147"/>
    </row>
    <row r="212" spans="2:35" ht="19.5" thickBot="1">
      <c r="B212" s="150"/>
      <c r="C212" s="166"/>
      <c r="D212" s="157"/>
      <c r="E212" s="158"/>
      <c r="F212" s="159"/>
      <c r="G212" s="157"/>
      <c r="H212" s="158"/>
      <c r="I212" s="159"/>
      <c r="J212" s="157"/>
      <c r="K212" s="159"/>
      <c r="L212" s="157"/>
      <c r="M212" s="158"/>
      <c r="N212" s="159"/>
      <c r="O212" s="137"/>
      <c r="P212" s="140"/>
      <c r="Q212" s="143"/>
      <c r="R212" s="137"/>
      <c r="S212" s="143"/>
      <c r="T212" s="137"/>
      <c r="U212" s="146"/>
      <c r="AA212" s="42"/>
      <c r="AB212" s="44" t="str">
        <f>IF($P212="","0",VLOOKUP($P212,登録データ!$Q$4:$R$23,2,FALSE))</f>
        <v>0</v>
      </c>
      <c r="AC212" s="44" t="str">
        <f t="shared" si="102"/>
        <v>00</v>
      </c>
      <c r="AD212" s="44" t="str">
        <f t="shared" si="103"/>
        <v/>
      </c>
      <c r="AE212" s="44" t="str">
        <f t="shared" si="98"/>
        <v>000000</v>
      </c>
      <c r="AF212" s="44" t="str">
        <f t="shared" si="99"/>
        <v/>
      </c>
      <c r="AG212" s="44" t="str">
        <f t="shared" si="104"/>
        <v/>
      </c>
      <c r="AH212" s="147"/>
      <c r="AI212" s="147"/>
    </row>
    <row r="213" spans="2:35" ht="19.5" thickTop="1">
      <c r="B213" s="149">
        <v>65</v>
      </c>
      <c r="C213" s="164"/>
      <c r="D213" s="151"/>
      <c r="E213" s="152"/>
      <c r="F213" s="153"/>
      <c r="G213" s="151"/>
      <c r="H213" s="152"/>
      <c r="I213" s="153"/>
      <c r="J213" s="151"/>
      <c r="K213" s="153"/>
      <c r="L213" s="151"/>
      <c r="M213" s="152"/>
      <c r="N213" s="153"/>
      <c r="O213" s="135" t="s">
        <v>170</v>
      </c>
      <c r="P213" s="138"/>
      <c r="Q213" s="141"/>
      <c r="R213" s="135" t="str">
        <f t="shared" ref="R213" si="145">IF($P213="","",IF(OR(RIGHT($P213,1)="m",RIGHT($P213,1)="H"),"分",""))</f>
        <v/>
      </c>
      <c r="S213" s="141"/>
      <c r="T213" s="135" t="str">
        <f t="shared" ref="T213" si="146">IF($P213="","",IF(OR(RIGHT($P213,1)="m",RIGHT($P213,1)="H"),"秒","m"))</f>
        <v/>
      </c>
      <c r="U213" s="144"/>
      <c r="AA213" s="42"/>
      <c r="AB213" s="44" t="str">
        <f>IF($P213="","0",VLOOKUP($P213,登録データ!$Q$4:$R$23,2,FALSE))</f>
        <v>0</v>
      </c>
      <c r="AC213" s="44" t="str">
        <f t="shared" si="102"/>
        <v>00</v>
      </c>
      <c r="AD213" s="44" t="str">
        <f t="shared" si="103"/>
        <v/>
      </c>
      <c r="AE213" s="44" t="str">
        <f t="shared" ref="AE213:AE276" si="147">IF($AD213=2,IF($S213="","0000",CONCATENATE(RIGHT($S213+100,2),$AC213)),IF($S213="","000000",CONCATENATE(RIGHT($Q213+100,2),RIGHT($S213+100,2),$AC213)))</f>
        <v>000000</v>
      </c>
      <c r="AF213" s="44" t="str">
        <f t="shared" ref="AF213:AF276" si="148">IF($P213="","",CONCATENATE($AB213," ",IF($AD213=1,RIGHT($AE213+10000000,7),RIGHT($AE213+100000,5))))</f>
        <v/>
      </c>
      <c r="AG213" s="44" t="str">
        <f t="shared" si="104"/>
        <v/>
      </c>
      <c r="AH213" s="147" t="str">
        <f>IF($C213="","",IF($C213="@",0,IF(COUNTIF($C$21:$C$620,$C213)=1,0,1)))</f>
        <v/>
      </c>
      <c r="AI213" s="147" t="str">
        <f>IF($L213="","",IF(OR($L213="北海道",$L213="東京都",$L213="大阪府",$L213="京都府",RIGHT($L213,1)="県"),0,1))</f>
        <v/>
      </c>
    </row>
    <row r="214" spans="2:35">
      <c r="B214" s="130"/>
      <c r="C214" s="165"/>
      <c r="D214" s="154"/>
      <c r="E214" s="155"/>
      <c r="F214" s="156"/>
      <c r="G214" s="154"/>
      <c r="H214" s="155"/>
      <c r="I214" s="156"/>
      <c r="J214" s="154"/>
      <c r="K214" s="156"/>
      <c r="L214" s="154"/>
      <c r="M214" s="155"/>
      <c r="N214" s="156"/>
      <c r="O214" s="136"/>
      <c r="P214" s="139"/>
      <c r="Q214" s="142"/>
      <c r="R214" s="136"/>
      <c r="S214" s="142"/>
      <c r="T214" s="136"/>
      <c r="U214" s="145"/>
      <c r="AA214" s="42"/>
      <c r="AB214" s="44" t="str">
        <f>IF($P214="","0",VLOOKUP($P214,登録データ!$Q$4:$R$23,2,FALSE))</f>
        <v>0</v>
      </c>
      <c r="AC214" s="44" t="str">
        <f t="shared" ref="AC214:AC277" si="149">IF($U214="","00",IF(LEN($U214)=1,$U214*10,$U214))</f>
        <v>00</v>
      </c>
      <c r="AD214" s="44" t="str">
        <f t="shared" ref="AD214:AD277" si="150">IF($P214="","",IF(OR(RIGHT($P214,1)="m",RIGHT($P214,1)="H"),1,2))</f>
        <v/>
      </c>
      <c r="AE214" s="44" t="str">
        <f t="shared" si="147"/>
        <v>000000</v>
      </c>
      <c r="AF214" s="44" t="str">
        <f t="shared" si="148"/>
        <v/>
      </c>
      <c r="AG214" s="44" t="str">
        <f t="shared" ref="AG214:AG277" si="151">IF($S214="","",IF(OR(VALUE($S214)&lt;60,$T214="m"),0,1))</f>
        <v/>
      </c>
      <c r="AH214" s="147"/>
      <c r="AI214" s="147"/>
    </row>
    <row r="215" spans="2:35" ht="19.5" thickBot="1">
      <c r="B215" s="150"/>
      <c r="C215" s="166"/>
      <c r="D215" s="157"/>
      <c r="E215" s="158"/>
      <c r="F215" s="159"/>
      <c r="G215" s="157"/>
      <c r="H215" s="158"/>
      <c r="I215" s="159"/>
      <c r="J215" s="157"/>
      <c r="K215" s="159"/>
      <c r="L215" s="157"/>
      <c r="M215" s="158"/>
      <c r="N215" s="159"/>
      <c r="O215" s="137"/>
      <c r="P215" s="140"/>
      <c r="Q215" s="143"/>
      <c r="R215" s="137"/>
      <c r="S215" s="143"/>
      <c r="T215" s="137"/>
      <c r="U215" s="146"/>
      <c r="AA215" s="42"/>
      <c r="AB215" s="44" t="str">
        <f>IF($P215="","0",VLOOKUP($P215,登録データ!$Q$4:$R$23,2,FALSE))</f>
        <v>0</v>
      </c>
      <c r="AC215" s="44" t="str">
        <f t="shared" si="149"/>
        <v>00</v>
      </c>
      <c r="AD215" s="44" t="str">
        <f t="shared" si="150"/>
        <v/>
      </c>
      <c r="AE215" s="44" t="str">
        <f t="shared" si="147"/>
        <v>000000</v>
      </c>
      <c r="AF215" s="44" t="str">
        <f t="shared" si="148"/>
        <v/>
      </c>
      <c r="AG215" s="44" t="str">
        <f t="shared" si="151"/>
        <v/>
      </c>
      <c r="AH215" s="147"/>
      <c r="AI215" s="147"/>
    </row>
    <row r="216" spans="2:35" ht="19.5" thickTop="1">
      <c r="B216" s="149">
        <v>66</v>
      </c>
      <c r="C216" s="164"/>
      <c r="D216" s="151"/>
      <c r="E216" s="152"/>
      <c r="F216" s="153"/>
      <c r="G216" s="151"/>
      <c r="H216" s="152"/>
      <c r="I216" s="153"/>
      <c r="J216" s="151"/>
      <c r="K216" s="153"/>
      <c r="L216" s="151"/>
      <c r="M216" s="152"/>
      <c r="N216" s="153"/>
      <c r="O216" s="135" t="s">
        <v>170</v>
      </c>
      <c r="P216" s="138"/>
      <c r="Q216" s="141"/>
      <c r="R216" s="135" t="str">
        <f t="shared" ref="R216" si="152">IF($P216="","",IF(OR(RIGHT($P216,1)="m",RIGHT($P216,1)="H"),"分",""))</f>
        <v/>
      </c>
      <c r="S216" s="141"/>
      <c r="T216" s="135" t="str">
        <f t="shared" ref="T216" si="153">IF($P216="","",IF(OR(RIGHT($P216,1)="m",RIGHT($P216,1)="H"),"秒","m"))</f>
        <v/>
      </c>
      <c r="U216" s="144"/>
      <c r="AA216" s="42"/>
      <c r="AB216" s="44" t="str">
        <f>IF($P216="","0",VLOOKUP($P216,登録データ!$Q$4:$R$23,2,FALSE))</f>
        <v>0</v>
      </c>
      <c r="AC216" s="44" t="str">
        <f t="shared" si="149"/>
        <v>00</v>
      </c>
      <c r="AD216" s="44" t="str">
        <f t="shared" si="150"/>
        <v/>
      </c>
      <c r="AE216" s="44" t="str">
        <f t="shared" si="147"/>
        <v>000000</v>
      </c>
      <c r="AF216" s="44" t="str">
        <f t="shared" si="148"/>
        <v/>
      </c>
      <c r="AG216" s="44" t="str">
        <f t="shared" si="151"/>
        <v/>
      </c>
      <c r="AH216" s="147" t="str">
        <f>IF($C216="","",IF($C216="@",0,IF(COUNTIF($C$21:$C$620,$C216)=1,0,1)))</f>
        <v/>
      </c>
      <c r="AI216" s="147" t="str">
        <f>IF($L216="","",IF(OR($L216="北海道",$L216="東京都",$L216="大阪府",$L216="京都府",RIGHT($L216,1)="県"),0,1))</f>
        <v/>
      </c>
    </row>
    <row r="217" spans="2:35">
      <c r="B217" s="130"/>
      <c r="C217" s="165"/>
      <c r="D217" s="154"/>
      <c r="E217" s="155"/>
      <c r="F217" s="156"/>
      <c r="G217" s="154"/>
      <c r="H217" s="155"/>
      <c r="I217" s="156"/>
      <c r="J217" s="154"/>
      <c r="K217" s="156"/>
      <c r="L217" s="154"/>
      <c r="M217" s="155"/>
      <c r="N217" s="156"/>
      <c r="O217" s="136"/>
      <c r="P217" s="139"/>
      <c r="Q217" s="142"/>
      <c r="R217" s="136"/>
      <c r="S217" s="142"/>
      <c r="T217" s="136"/>
      <c r="U217" s="145"/>
      <c r="AA217" s="42"/>
      <c r="AB217" s="44" t="str">
        <f>IF($P217="","0",VLOOKUP($P217,登録データ!$Q$4:$R$23,2,FALSE))</f>
        <v>0</v>
      </c>
      <c r="AC217" s="44" t="str">
        <f t="shared" si="149"/>
        <v>00</v>
      </c>
      <c r="AD217" s="44" t="str">
        <f t="shared" si="150"/>
        <v/>
      </c>
      <c r="AE217" s="44" t="str">
        <f t="shared" si="147"/>
        <v>000000</v>
      </c>
      <c r="AF217" s="44" t="str">
        <f t="shared" si="148"/>
        <v/>
      </c>
      <c r="AG217" s="44" t="str">
        <f t="shared" si="151"/>
        <v/>
      </c>
      <c r="AH217" s="147"/>
      <c r="AI217" s="147"/>
    </row>
    <row r="218" spans="2:35" ht="19.5" thickBot="1">
      <c r="B218" s="150"/>
      <c r="C218" s="166"/>
      <c r="D218" s="157"/>
      <c r="E218" s="158"/>
      <c r="F218" s="159"/>
      <c r="G218" s="157"/>
      <c r="H218" s="158"/>
      <c r="I218" s="159"/>
      <c r="J218" s="157"/>
      <c r="K218" s="159"/>
      <c r="L218" s="157"/>
      <c r="M218" s="158"/>
      <c r="N218" s="159"/>
      <c r="O218" s="137"/>
      <c r="P218" s="140"/>
      <c r="Q218" s="143"/>
      <c r="R218" s="137"/>
      <c r="S218" s="143"/>
      <c r="T218" s="137"/>
      <c r="U218" s="146"/>
      <c r="AA218" s="42"/>
      <c r="AB218" s="44" t="str">
        <f>IF($P218="","0",VLOOKUP($P218,登録データ!$Q$4:$R$23,2,FALSE))</f>
        <v>0</v>
      </c>
      <c r="AC218" s="44" t="str">
        <f t="shared" si="149"/>
        <v>00</v>
      </c>
      <c r="AD218" s="44" t="str">
        <f t="shared" si="150"/>
        <v/>
      </c>
      <c r="AE218" s="44" t="str">
        <f t="shared" si="147"/>
        <v>000000</v>
      </c>
      <c r="AF218" s="44" t="str">
        <f t="shared" si="148"/>
        <v/>
      </c>
      <c r="AG218" s="44" t="str">
        <f t="shared" si="151"/>
        <v/>
      </c>
      <c r="AH218" s="147"/>
      <c r="AI218" s="147"/>
    </row>
    <row r="219" spans="2:35" ht="19.5" thickTop="1">
      <c r="B219" s="149">
        <v>67</v>
      </c>
      <c r="C219" s="164"/>
      <c r="D219" s="151"/>
      <c r="E219" s="152"/>
      <c r="F219" s="153"/>
      <c r="G219" s="151"/>
      <c r="H219" s="152"/>
      <c r="I219" s="153"/>
      <c r="J219" s="151"/>
      <c r="K219" s="153"/>
      <c r="L219" s="151"/>
      <c r="M219" s="152"/>
      <c r="N219" s="153"/>
      <c r="O219" s="135" t="s">
        <v>170</v>
      </c>
      <c r="P219" s="138"/>
      <c r="Q219" s="141"/>
      <c r="R219" s="135" t="str">
        <f t="shared" ref="R219" si="154">IF($P219="","",IF(OR(RIGHT($P219,1)="m",RIGHT($P219,1)="H"),"分",""))</f>
        <v/>
      </c>
      <c r="S219" s="141"/>
      <c r="T219" s="135" t="str">
        <f t="shared" ref="T219" si="155">IF($P219="","",IF(OR(RIGHT($P219,1)="m",RIGHT($P219,1)="H"),"秒","m"))</f>
        <v/>
      </c>
      <c r="U219" s="144"/>
      <c r="AA219" s="42"/>
      <c r="AB219" s="44" t="str">
        <f>IF($P219="","0",VLOOKUP($P219,登録データ!$Q$4:$R$23,2,FALSE))</f>
        <v>0</v>
      </c>
      <c r="AC219" s="44" t="str">
        <f t="shared" si="149"/>
        <v>00</v>
      </c>
      <c r="AD219" s="44" t="str">
        <f t="shared" si="150"/>
        <v/>
      </c>
      <c r="AE219" s="44" t="str">
        <f t="shared" si="147"/>
        <v>000000</v>
      </c>
      <c r="AF219" s="44" t="str">
        <f t="shared" si="148"/>
        <v/>
      </c>
      <c r="AG219" s="44" t="str">
        <f t="shared" si="151"/>
        <v/>
      </c>
      <c r="AH219" s="147" t="str">
        <f>IF($C219="","",IF($C219="@",0,IF(COUNTIF($C$21:$C$620,$C219)=1,0,1)))</f>
        <v/>
      </c>
      <c r="AI219" s="147" t="str">
        <f>IF($L219="","",IF(OR($L219="北海道",$L219="東京都",$L219="大阪府",$L219="京都府",RIGHT($L219,1)="県"),0,1))</f>
        <v/>
      </c>
    </row>
    <row r="220" spans="2:35">
      <c r="B220" s="130"/>
      <c r="C220" s="165"/>
      <c r="D220" s="154"/>
      <c r="E220" s="155"/>
      <c r="F220" s="156"/>
      <c r="G220" s="154"/>
      <c r="H220" s="155"/>
      <c r="I220" s="156"/>
      <c r="J220" s="154"/>
      <c r="K220" s="156"/>
      <c r="L220" s="154"/>
      <c r="M220" s="155"/>
      <c r="N220" s="156"/>
      <c r="O220" s="136"/>
      <c r="P220" s="139"/>
      <c r="Q220" s="142"/>
      <c r="R220" s="136"/>
      <c r="S220" s="142"/>
      <c r="T220" s="136"/>
      <c r="U220" s="145"/>
      <c r="AA220" s="42"/>
      <c r="AB220" s="44" t="str">
        <f>IF($P220="","0",VLOOKUP($P220,登録データ!$Q$4:$R$23,2,FALSE))</f>
        <v>0</v>
      </c>
      <c r="AC220" s="44" t="str">
        <f t="shared" si="149"/>
        <v>00</v>
      </c>
      <c r="AD220" s="44" t="str">
        <f t="shared" si="150"/>
        <v/>
      </c>
      <c r="AE220" s="44" t="str">
        <f t="shared" si="147"/>
        <v>000000</v>
      </c>
      <c r="AF220" s="44" t="str">
        <f t="shared" si="148"/>
        <v/>
      </c>
      <c r="AG220" s="44" t="str">
        <f t="shared" si="151"/>
        <v/>
      </c>
      <c r="AH220" s="147"/>
      <c r="AI220" s="147"/>
    </row>
    <row r="221" spans="2:35" ht="19.5" thickBot="1">
      <c r="B221" s="150"/>
      <c r="C221" s="166"/>
      <c r="D221" s="157"/>
      <c r="E221" s="158"/>
      <c r="F221" s="159"/>
      <c r="G221" s="157"/>
      <c r="H221" s="158"/>
      <c r="I221" s="159"/>
      <c r="J221" s="157"/>
      <c r="K221" s="159"/>
      <c r="L221" s="157"/>
      <c r="M221" s="158"/>
      <c r="N221" s="159"/>
      <c r="O221" s="137"/>
      <c r="P221" s="140"/>
      <c r="Q221" s="143"/>
      <c r="R221" s="137"/>
      <c r="S221" s="143"/>
      <c r="T221" s="137"/>
      <c r="U221" s="146"/>
      <c r="AA221" s="42"/>
      <c r="AB221" s="44" t="str">
        <f>IF($P221="","0",VLOOKUP($P221,登録データ!$Q$4:$R$23,2,FALSE))</f>
        <v>0</v>
      </c>
      <c r="AC221" s="44" t="str">
        <f t="shared" si="149"/>
        <v>00</v>
      </c>
      <c r="AD221" s="44" t="str">
        <f t="shared" si="150"/>
        <v/>
      </c>
      <c r="AE221" s="44" t="str">
        <f t="shared" si="147"/>
        <v>000000</v>
      </c>
      <c r="AF221" s="44" t="str">
        <f t="shared" si="148"/>
        <v/>
      </c>
      <c r="AG221" s="44" t="str">
        <f t="shared" si="151"/>
        <v/>
      </c>
      <c r="AH221" s="147"/>
      <c r="AI221" s="147"/>
    </row>
    <row r="222" spans="2:35" ht="19.5" thickTop="1">
      <c r="B222" s="149">
        <v>68</v>
      </c>
      <c r="C222" s="164"/>
      <c r="D222" s="151"/>
      <c r="E222" s="152"/>
      <c r="F222" s="153"/>
      <c r="G222" s="151"/>
      <c r="H222" s="152"/>
      <c r="I222" s="153"/>
      <c r="J222" s="151"/>
      <c r="K222" s="153"/>
      <c r="L222" s="151"/>
      <c r="M222" s="152"/>
      <c r="N222" s="153"/>
      <c r="O222" s="135" t="s">
        <v>170</v>
      </c>
      <c r="P222" s="138"/>
      <c r="Q222" s="141"/>
      <c r="R222" s="135" t="str">
        <f t="shared" ref="R222" si="156">IF($P222="","",IF(OR(RIGHT($P222,1)="m",RIGHT($P222,1)="H"),"分",""))</f>
        <v/>
      </c>
      <c r="S222" s="141"/>
      <c r="T222" s="135" t="str">
        <f t="shared" ref="T222" si="157">IF($P222="","",IF(OR(RIGHT($P222,1)="m",RIGHT($P222,1)="H"),"秒","m"))</f>
        <v/>
      </c>
      <c r="U222" s="144"/>
      <c r="AA222" s="42"/>
      <c r="AB222" s="44" t="str">
        <f>IF($P222="","0",VLOOKUP($P222,登録データ!$Q$4:$R$23,2,FALSE))</f>
        <v>0</v>
      </c>
      <c r="AC222" s="44" t="str">
        <f t="shared" si="149"/>
        <v>00</v>
      </c>
      <c r="AD222" s="44" t="str">
        <f t="shared" si="150"/>
        <v/>
      </c>
      <c r="AE222" s="44" t="str">
        <f t="shared" si="147"/>
        <v>000000</v>
      </c>
      <c r="AF222" s="44" t="str">
        <f t="shared" si="148"/>
        <v/>
      </c>
      <c r="AG222" s="44" t="str">
        <f t="shared" si="151"/>
        <v/>
      </c>
      <c r="AH222" s="147" t="str">
        <f>IF($C222="","",IF($C222="@",0,IF(COUNTIF($C$21:$C$620,$C222)=1,0,1)))</f>
        <v/>
      </c>
      <c r="AI222" s="147" t="str">
        <f>IF($L222="","",IF(OR($L222="北海道",$L222="東京都",$L222="大阪府",$L222="京都府",RIGHT($L222,1)="県"),0,1))</f>
        <v/>
      </c>
    </row>
    <row r="223" spans="2:35">
      <c r="B223" s="130"/>
      <c r="C223" s="165"/>
      <c r="D223" s="154"/>
      <c r="E223" s="155"/>
      <c r="F223" s="156"/>
      <c r="G223" s="154"/>
      <c r="H223" s="155"/>
      <c r="I223" s="156"/>
      <c r="J223" s="154"/>
      <c r="K223" s="156"/>
      <c r="L223" s="154"/>
      <c r="M223" s="155"/>
      <c r="N223" s="156"/>
      <c r="O223" s="136"/>
      <c r="P223" s="139"/>
      <c r="Q223" s="142"/>
      <c r="R223" s="136"/>
      <c r="S223" s="142"/>
      <c r="T223" s="136"/>
      <c r="U223" s="145"/>
      <c r="AA223" s="42"/>
      <c r="AB223" s="44" t="str">
        <f>IF($P223="","0",VLOOKUP($P223,登録データ!$Q$4:$R$23,2,FALSE))</f>
        <v>0</v>
      </c>
      <c r="AC223" s="44" t="str">
        <f t="shared" si="149"/>
        <v>00</v>
      </c>
      <c r="AD223" s="44" t="str">
        <f t="shared" si="150"/>
        <v/>
      </c>
      <c r="AE223" s="44" t="str">
        <f t="shared" si="147"/>
        <v>000000</v>
      </c>
      <c r="AF223" s="44" t="str">
        <f t="shared" si="148"/>
        <v/>
      </c>
      <c r="AG223" s="44" t="str">
        <f t="shared" si="151"/>
        <v/>
      </c>
      <c r="AH223" s="147"/>
      <c r="AI223" s="147"/>
    </row>
    <row r="224" spans="2:35" ht="19.5" thickBot="1">
      <c r="B224" s="150"/>
      <c r="C224" s="166"/>
      <c r="D224" s="157"/>
      <c r="E224" s="158"/>
      <c r="F224" s="159"/>
      <c r="G224" s="157"/>
      <c r="H224" s="158"/>
      <c r="I224" s="159"/>
      <c r="J224" s="157"/>
      <c r="K224" s="159"/>
      <c r="L224" s="157"/>
      <c r="M224" s="158"/>
      <c r="N224" s="159"/>
      <c r="O224" s="137"/>
      <c r="P224" s="140"/>
      <c r="Q224" s="143"/>
      <c r="R224" s="137"/>
      <c r="S224" s="143"/>
      <c r="T224" s="137"/>
      <c r="U224" s="146"/>
      <c r="AA224" s="42"/>
      <c r="AB224" s="44" t="str">
        <f>IF($P224="","0",VLOOKUP($P224,登録データ!$Q$4:$R$23,2,FALSE))</f>
        <v>0</v>
      </c>
      <c r="AC224" s="44" t="str">
        <f t="shared" si="149"/>
        <v>00</v>
      </c>
      <c r="AD224" s="44" t="str">
        <f t="shared" si="150"/>
        <v/>
      </c>
      <c r="AE224" s="44" t="str">
        <f t="shared" si="147"/>
        <v>000000</v>
      </c>
      <c r="AF224" s="44" t="str">
        <f t="shared" si="148"/>
        <v/>
      </c>
      <c r="AG224" s="44" t="str">
        <f t="shared" si="151"/>
        <v/>
      </c>
      <c r="AH224" s="147"/>
      <c r="AI224" s="147"/>
    </row>
    <row r="225" spans="2:35" ht="19.5" thickTop="1">
      <c r="B225" s="149">
        <v>69</v>
      </c>
      <c r="C225" s="164"/>
      <c r="D225" s="151"/>
      <c r="E225" s="152"/>
      <c r="F225" s="153"/>
      <c r="G225" s="151"/>
      <c r="H225" s="152"/>
      <c r="I225" s="153"/>
      <c r="J225" s="151"/>
      <c r="K225" s="153"/>
      <c r="L225" s="151"/>
      <c r="M225" s="152"/>
      <c r="N225" s="153"/>
      <c r="O225" s="135" t="s">
        <v>170</v>
      </c>
      <c r="P225" s="138"/>
      <c r="Q225" s="141"/>
      <c r="R225" s="135" t="str">
        <f t="shared" ref="R225" si="158">IF($P225="","",IF(OR(RIGHT($P225,1)="m",RIGHT($P225,1)="H"),"分",""))</f>
        <v/>
      </c>
      <c r="S225" s="141"/>
      <c r="T225" s="135" t="str">
        <f t="shared" ref="T225" si="159">IF($P225="","",IF(OR(RIGHT($P225,1)="m",RIGHT($P225,1)="H"),"秒","m"))</f>
        <v/>
      </c>
      <c r="U225" s="144"/>
      <c r="AA225" s="42"/>
      <c r="AB225" s="44" t="str">
        <f>IF($P225="","0",VLOOKUP($P225,登録データ!$Q$4:$R$23,2,FALSE))</f>
        <v>0</v>
      </c>
      <c r="AC225" s="44" t="str">
        <f t="shared" si="149"/>
        <v>00</v>
      </c>
      <c r="AD225" s="44" t="str">
        <f t="shared" si="150"/>
        <v/>
      </c>
      <c r="AE225" s="44" t="str">
        <f t="shared" si="147"/>
        <v>000000</v>
      </c>
      <c r="AF225" s="44" t="str">
        <f t="shared" si="148"/>
        <v/>
      </c>
      <c r="AG225" s="44" t="str">
        <f t="shared" si="151"/>
        <v/>
      </c>
      <c r="AH225" s="147" t="str">
        <f>IF($C225="","",IF($C225="@",0,IF(COUNTIF($C$21:$C$620,$C225)=1,0,1)))</f>
        <v/>
      </c>
      <c r="AI225" s="147" t="str">
        <f>IF($L225="","",IF(OR($L225="北海道",$L225="東京都",$L225="大阪府",$L225="京都府",RIGHT($L225,1)="県"),0,1))</f>
        <v/>
      </c>
    </row>
    <row r="226" spans="2:35">
      <c r="B226" s="130"/>
      <c r="C226" s="165"/>
      <c r="D226" s="154"/>
      <c r="E226" s="155"/>
      <c r="F226" s="156"/>
      <c r="G226" s="154"/>
      <c r="H226" s="155"/>
      <c r="I226" s="156"/>
      <c r="J226" s="154"/>
      <c r="K226" s="156"/>
      <c r="L226" s="154"/>
      <c r="M226" s="155"/>
      <c r="N226" s="156"/>
      <c r="O226" s="136"/>
      <c r="P226" s="139"/>
      <c r="Q226" s="142"/>
      <c r="R226" s="136"/>
      <c r="S226" s="142"/>
      <c r="T226" s="136"/>
      <c r="U226" s="145"/>
      <c r="AA226" s="42"/>
      <c r="AB226" s="44" t="str">
        <f>IF($P226="","0",VLOOKUP($P226,登録データ!$Q$4:$R$23,2,FALSE))</f>
        <v>0</v>
      </c>
      <c r="AC226" s="44" t="str">
        <f t="shared" si="149"/>
        <v>00</v>
      </c>
      <c r="AD226" s="44" t="str">
        <f t="shared" si="150"/>
        <v/>
      </c>
      <c r="AE226" s="44" t="str">
        <f t="shared" si="147"/>
        <v>000000</v>
      </c>
      <c r="AF226" s="44" t="str">
        <f t="shared" si="148"/>
        <v/>
      </c>
      <c r="AG226" s="44" t="str">
        <f t="shared" si="151"/>
        <v/>
      </c>
      <c r="AH226" s="147"/>
      <c r="AI226" s="147"/>
    </row>
    <row r="227" spans="2:35" ht="19.5" thickBot="1">
      <c r="B227" s="150"/>
      <c r="C227" s="166"/>
      <c r="D227" s="157"/>
      <c r="E227" s="158"/>
      <c r="F227" s="159"/>
      <c r="G227" s="157"/>
      <c r="H227" s="158"/>
      <c r="I227" s="159"/>
      <c r="J227" s="157"/>
      <c r="K227" s="159"/>
      <c r="L227" s="157"/>
      <c r="M227" s="158"/>
      <c r="N227" s="159"/>
      <c r="O227" s="137"/>
      <c r="P227" s="140"/>
      <c r="Q227" s="143"/>
      <c r="R227" s="137"/>
      <c r="S227" s="143"/>
      <c r="T227" s="137"/>
      <c r="U227" s="146"/>
      <c r="AA227" s="42"/>
      <c r="AB227" s="44" t="str">
        <f>IF($P227="","0",VLOOKUP($P227,登録データ!$Q$4:$R$23,2,FALSE))</f>
        <v>0</v>
      </c>
      <c r="AC227" s="44" t="str">
        <f t="shared" si="149"/>
        <v>00</v>
      </c>
      <c r="AD227" s="44" t="str">
        <f t="shared" si="150"/>
        <v/>
      </c>
      <c r="AE227" s="44" t="str">
        <f t="shared" si="147"/>
        <v>000000</v>
      </c>
      <c r="AF227" s="44" t="str">
        <f t="shared" si="148"/>
        <v/>
      </c>
      <c r="AG227" s="44" t="str">
        <f t="shared" si="151"/>
        <v/>
      </c>
      <c r="AH227" s="147"/>
      <c r="AI227" s="147"/>
    </row>
    <row r="228" spans="2:35" ht="19.5" thickTop="1">
      <c r="B228" s="149">
        <v>70</v>
      </c>
      <c r="C228" s="164"/>
      <c r="D228" s="151"/>
      <c r="E228" s="152"/>
      <c r="F228" s="153"/>
      <c r="G228" s="151"/>
      <c r="H228" s="152"/>
      <c r="I228" s="153"/>
      <c r="J228" s="151"/>
      <c r="K228" s="153"/>
      <c r="L228" s="151"/>
      <c r="M228" s="152"/>
      <c r="N228" s="153"/>
      <c r="O228" s="135" t="s">
        <v>170</v>
      </c>
      <c r="P228" s="138"/>
      <c r="Q228" s="141"/>
      <c r="R228" s="135" t="str">
        <f t="shared" ref="R228" si="160">IF($P228="","",IF(OR(RIGHT($P228,1)="m",RIGHT($P228,1)="H"),"分",""))</f>
        <v/>
      </c>
      <c r="S228" s="141"/>
      <c r="T228" s="135" t="str">
        <f t="shared" ref="T228" si="161">IF($P228="","",IF(OR(RIGHT($P228,1)="m",RIGHT($P228,1)="H"),"秒","m"))</f>
        <v/>
      </c>
      <c r="U228" s="144"/>
      <c r="AA228" s="42"/>
      <c r="AB228" s="44" t="str">
        <f>IF($P228="","0",VLOOKUP($P228,登録データ!$Q$4:$R$23,2,FALSE))</f>
        <v>0</v>
      </c>
      <c r="AC228" s="44" t="str">
        <f t="shared" si="149"/>
        <v>00</v>
      </c>
      <c r="AD228" s="44" t="str">
        <f t="shared" si="150"/>
        <v/>
      </c>
      <c r="AE228" s="44" t="str">
        <f t="shared" si="147"/>
        <v>000000</v>
      </c>
      <c r="AF228" s="44" t="str">
        <f t="shared" si="148"/>
        <v/>
      </c>
      <c r="AG228" s="44" t="str">
        <f t="shared" si="151"/>
        <v/>
      </c>
      <c r="AH228" s="147" t="str">
        <f>IF($C228="","",IF($C228="@",0,IF(COUNTIF($C$21:$C$620,$C228)=1,0,1)))</f>
        <v/>
      </c>
      <c r="AI228" s="147" t="str">
        <f>IF($L228="","",IF(OR($L228="北海道",$L228="東京都",$L228="大阪府",$L228="京都府",RIGHT($L228,1)="県"),0,1))</f>
        <v/>
      </c>
    </row>
    <row r="229" spans="2:35">
      <c r="B229" s="130"/>
      <c r="C229" s="165"/>
      <c r="D229" s="154"/>
      <c r="E229" s="155"/>
      <c r="F229" s="156"/>
      <c r="G229" s="154"/>
      <c r="H229" s="155"/>
      <c r="I229" s="156"/>
      <c r="J229" s="154"/>
      <c r="K229" s="156"/>
      <c r="L229" s="154"/>
      <c r="M229" s="155"/>
      <c r="N229" s="156"/>
      <c r="O229" s="136"/>
      <c r="P229" s="139"/>
      <c r="Q229" s="142"/>
      <c r="R229" s="136"/>
      <c r="S229" s="142"/>
      <c r="T229" s="136"/>
      <c r="U229" s="145"/>
      <c r="AA229" s="42"/>
      <c r="AB229" s="44" t="str">
        <f>IF($P229="","0",VLOOKUP($P229,登録データ!$Q$4:$R$23,2,FALSE))</f>
        <v>0</v>
      </c>
      <c r="AC229" s="44" t="str">
        <f t="shared" si="149"/>
        <v>00</v>
      </c>
      <c r="AD229" s="44" t="str">
        <f t="shared" si="150"/>
        <v/>
      </c>
      <c r="AE229" s="44" t="str">
        <f t="shared" si="147"/>
        <v>000000</v>
      </c>
      <c r="AF229" s="44" t="str">
        <f t="shared" si="148"/>
        <v/>
      </c>
      <c r="AG229" s="44" t="str">
        <f t="shared" si="151"/>
        <v/>
      </c>
      <c r="AH229" s="147"/>
      <c r="AI229" s="147"/>
    </row>
    <row r="230" spans="2:35" ht="19.5" thickBot="1">
      <c r="B230" s="150"/>
      <c r="C230" s="166"/>
      <c r="D230" s="157"/>
      <c r="E230" s="158"/>
      <c r="F230" s="159"/>
      <c r="G230" s="157"/>
      <c r="H230" s="158"/>
      <c r="I230" s="159"/>
      <c r="J230" s="157"/>
      <c r="K230" s="159"/>
      <c r="L230" s="157"/>
      <c r="M230" s="158"/>
      <c r="N230" s="159"/>
      <c r="O230" s="137"/>
      <c r="P230" s="140"/>
      <c r="Q230" s="143"/>
      <c r="R230" s="137"/>
      <c r="S230" s="143"/>
      <c r="T230" s="137"/>
      <c r="U230" s="146"/>
      <c r="AA230" s="42"/>
      <c r="AB230" s="44" t="str">
        <f>IF($P230="","0",VLOOKUP($P230,登録データ!$Q$4:$R$23,2,FALSE))</f>
        <v>0</v>
      </c>
      <c r="AC230" s="44" t="str">
        <f t="shared" si="149"/>
        <v>00</v>
      </c>
      <c r="AD230" s="44" t="str">
        <f t="shared" si="150"/>
        <v/>
      </c>
      <c r="AE230" s="44" t="str">
        <f t="shared" si="147"/>
        <v>000000</v>
      </c>
      <c r="AF230" s="44" t="str">
        <f t="shared" si="148"/>
        <v/>
      </c>
      <c r="AG230" s="44" t="str">
        <f t="shared" si="151"/>
        <v/>
      </c>
      <c r="AH230" s="147"/>
      <c r="AI230" s="147"/>
    </row>
    <row r="231" spans="2:35" ht="19.5" thickTop="1">
      <c r="B231" s="149">
        <v>71</v>
      </c>
      <c r="C231" s="164"/>
      <c r="D231" s="151"/>
      <c r="E231" s="152"/>
      <c r="F231" s="153"/>
      <c r="G231" s="151"/>
      <c r="H231" s="152"/>
      <c r="I231" s="153"/>
      <c r="J231" s="151"/>
      <c r="K231" s="153"/>
      <c r="L231" s="151"/>
      <c r="M231" s="152"/>
      <c r="N231" s="153"/>
      <c r="O231" s="135" t="s">
        <v>170</v>
      </c>
      <c r="P231" s="138"/>
      <c r="Q231" s="141"/>
      <c r="R231" s="135" t="str">
        <f t="shared" ref="R231" si="162">IF($P231="","",IF(OR(RIGHT($P231,1)="m",RIGHT($P231,1)="H"),"分",""))</f>
        <v/>
      </c>
      <c r="S231" s="141"/>
      <c r="T231" s="135" t="str">
        <f t="shared" ref="T231" si="163">IF($P231="","",IF(OR(RIGHT($P231,1)="m",RIGHT($P231,1)="H"),"秒","m"))</f>
        <v/>
      </c>
      <c r="U231" s="144"/>
      <c r="AA231" s="42"/>
      <c r="AB231" s="44" t="str">
        <f>IF($P231="","0",VLOOKUP($P231,登録データ!$Q$4:$R$23,2,FALSE))</f>
        <v>0</v>
      </c>
      <c r="AC231" s="44" t="str">
        <f t="shared" si="149"/>
        <v>00</v>
      </c>
      <c r="AD231" s="44" t="str">
        <f t="shared" si="150"/>
        <v/>
      </c>
      <c r="AE231" s="44" t="str">
        <f t="shared" si="147"/>
        <v>000000</v>
      </c>
      <c r="AF231" s="44" t="str">
        <f t="shared" si="148"/>
        <v/>
      </c>
      <c r="AG231" s="44" t="str">
        <f t="shared" si="151"/>
        <v/>
      </c>
      <c r="AH231" s="147" t="str">
        <f>IF($C231="","",IF($C231="@",0,IF(COUNTIF($C$21:$C$620,$C231)=1,0,1)))</f>
        <v/>
      </c>
      <c r="AI231" s="147" t="str">
        <f>IF($L231="","",IF(OR($L231="北海道",$L231="東京都",$L231="大阪府",$L231="京都府",RIGHT($L231,1)="県"),0,1))</f>
        <v/>
      </c>
    </row>
    <row r="232" spans="2:35">
      <c r="B232" s="130"/>
      <c r="C232" s="165"/>
      <c r="D232" s="154"/>
      <c r="E232" s="155"/>
      <c r="F232" s="156"/>
      <c r="G232" s="154"/>
      <c r="H232" s="155"/>
      <c r="I232" s="156"/>
      <c r="J232" s="154"/>
      <c r="K232" s="156"/>
      <c r="L232" s="154"/>
      <c r="M232" s="155"/>
      <c r="N232" s="156"/>
      <c r="O232" s="136"/>
      <c r="P232" s="139"/>
      <c r="Q232" s="142"/>
      <c r="R232" s="136"/>
      <c r="S232" s="142"/>
      <c r="T232" s="136"/>
      <c r="U232" s="145"/>
      <c r="AA232" s="42"/>
      <c r="AB232" s="44" t="str">
        <f>IF($P232="","0",VLOOKUP($P232,登録データ!$Q$4:$R$23,2,FALSE))</f>
        <v>0</v>
      </c>
      <c r="AC232" s="44" t="str">
        <f t="shared" si="149"/>
        <v>00</v>
      </c>
      <c r="AD232" s="44" t="str">
        <f t="shared" si="150"/>
        <v/>
      </c>
      <c r="AE232" s="44" t="str">
        <f t="shared" si="147"/>
        <v>000000</v>
      </c>
      <c r="AF232" s="44" t="str">
        <f t="shared" si="148"/>
        <v/>
      </c>
      <c r="AG232" s="44" t="str">
        <f t="shared" si="151"/>
        <v/>
      </c>
      <c r="AH232" s="147"/>
      <c r="AI232" s="147"/>
    </row>
    <row r="233" spans="2:35" ht="19.5" thickBot="1">
      <c r="B233" s="150"/>
      <c r="C233" s="166"/>
      <c r="D233" s="157"/>
      <c r="E233" s="158"/>
      <c r="F233" s="159"/>
      <c r="G233" s="157"/>
      <c r="H233" s="158"/>
      <c r="I233" s="159"/>
      <c r="J233" s="157"/>
      <c r="K233" s="159"/>
      <c r="L233" s="157"/>
      <c r="M233" s="158"/>
      <c r="N233" s="159"/>
      <c r="O233" s="137"/>
      <c r="P233" s="140"/>
      <c r="Q233" s="143"/>
      <c r="R233" s="137"/>
      <c r="S233" s="143"/>
      <c r="T233" s="137"/>
      <c r="U233" s="146"/>
      <c r="AA233" s="42"/>
      <c r="AB233" s="44" t="str">
        <f>IF($P233="","0",VLOOKUP($P233,登録データ!$Q$4:$R$23,2,FALSE))</f>
        <v>0</v>
      </c>
      <c r="AC233" s="44" t="str">
        <f t="shared" si="149"/>
        <v>00</v>
      </c>
      <c r="AD233" s="44" t="str">
        <f t="shared" si="150"/>
        <v/>
      </c>
      <c r="AE233" s="44" t="str">
        <f t="shared" si="147"/>
        <v>000000</v>
      </c>
      <c r="AF233" s="44" t="str">
        <f t="shared" si="148"/>
        <v/>
      </c>
      <c r="AG233" s="44" t="str">
        <f t="shared" si="151"/>
        <v/>
      </c>
      <c r="AH233" s="147"/>
      <c r="AI233" s="147"/>
    </row>
    <row r="234" spans="2:35" ht="19.5" thickTop="1">
      <c r="B234" s="149">
        <v>72</v>
      </c>
      <c r="C234" s="164"/>
      <c r="D234" s="151"/>
      <c r="E234" s="152"/>
      <c r="F234" s="153"/>
      <c r="G234" s="151"/>
      <c r="H234" s="152"/>
      <c r="I234" s="153"/>
      <c r="J234" s="151"/>
      <c r="K234" s="153"/>
      <c r="L234" s="151"/>
      <c r="M234" s="152"/>
      <c r="N234" s="153"/>
      <c r="O234" s="135" t="s">
        <v>170</v>
      </c>
      <c r="P234" s="138"/>
      <c r="Q234" s="141"/>
      <c r="R234" s="135" t="str">
        <f t="shared" ref="R234" si="164">IF($P234="","",IF(OR(RIGHT($P234,1)="m",RIGHT($P234,1)="H"),"分",""))</f>
        <v/>
      </c>
      <c r="S234" s="141"/>
      <c r="T234" s="135" t="str">
        <f t="shared" ref="T234" si="165">IF($P234="","",IF(OR(RIGHT($P234,1)="m",RIGHT($P234,1)="H"),"秒","m"))</f>
        <v/>
      </c>
      <c r="U234" s="144"/>
      <c r="AA234" s="42"/>
      <c r="AB234" s="44" t="str">
        <f>IF($P234="","0",VLOOKUP($P234,登録データ!$Q$4:$R$23,2,FALSE))</f>
        <v>0</v>
      </c>
      <c r="AC234" s="44" t="str">
        <f t="shared" si="149"/>
        <v>00</v>
      </c>
      <c r="AD234" s="44" t="str">
        <f t="shared" si="150"/>
        <v/>
      </c>
      <c r="AE234" s="44" t="str">
        <f t="shared" si="147"/>
        <v>000000</v>
      </c>
      <c r="AF234" s="44" t="str">
        <f t="shared" si="148"/>
        <v/>
      </c>
      <c r="AG234" s="44" t="str">
        <f t="shared" si="151"/>
        <v/>
      </c>
      <c r="AH234" s="147" t="str">
        <f>IF($C234="","",IF($C234="@",0,IF(COUNTIF($C$21:$C$620,$C234)=1,0,1)))</f>
        <v/>
      </c>
      <c r="AI234" s="147" t="str">
        <f>IF($L234="","",IF(OR($L234="北海道",$L234="東京都",$L234="大阪府",$L234="京都府",RIGHT($L234,1)="県"),0,1))</f>
        <v/>
      </c>
    </row>
    <row r="235" spans="2:35">
      <c r="B235" s="130"/>
      <c r="C235" s="165"/>
      <c r="D235" s="154"/>
      <c r="E235" s="155"/>
      <c r="F235" s="156"/>
      <c r="G235" s="154"/>
      <c r="H235" s="155"/>
      <c r="I235" s="156"/>
      <c r="J235" s="154"/>
      <c r="K235" s="156"/>
      <c r="L235" s="154"/>
      <c r="M235" s="155"/>
      <c r="N235" s="156"/>
      <c r="O235" s="136"/>
      <c r="P235" s="139"/>
      <c r="Q235" s="142"/>
      <c r="R235" s="136"/>
      <c r="S235" s="142"/>
      <c r="T235" s="136"/>
      <c r="U235" s="145"/>
      <c r="AA235" s="42"/>
      <c r="AB235" s="44" t="str">
        <f>IF($P235="","0",VLOOKUP($P235,登録データ!$Q$4:$R$23,2,FALSE))</f>
        <v>0</v>
      </c>
      <c r="AC235" s="44" t="str">
        <f t="shared" si="149"/>
        <v>00</v>
      </c>
      <c r="AD235" s="44" t="str">
        <f t="shared" si="150"/>
        <v/>
      </c>
      <c r="AE235" s="44" t="str">
        <f t="shared" si="147"/>
        <v>000000</v>
      </c>
      <c r="AF235" s="44" t="str">
        <f t="shared" si="148"/>
        <v/>
      </c>
      <c r="AG235" s="44" t="str">
        <f t="shared" si="151"/>
        <v/>
      </c>
      <c r="AH235" s="147"/>
      <c r="AI235" s="147"/>
    </row>
    <row r="236" spans="2:35" ht="19.5" thickBot="1">
      <c r="B236" s="150"/>
      <c r="C236" s="166"/>
      <c r="D236" s="157"/>
      <c r="E236" s="158"/>
      <c r="F236" s="159"/>
      <c r="G236" s="157"/>
      <c r="H236" s="158"/>
      <c r="I236" s="159"/>
      <c r="J236" s="157"/>
      <c r="K236" s="159"/>
      <c r="L236" s="157"/>
      <c r="M236" s="158"/>
      <c r="N236" s="159"/>
      <c r="O236" s="137"/>
      <c r="P236" s="140"/>
      <c r="Q236" s="143"/>
      <c r="R236" s="137"/>
      <c r="S236" s="143"/>
      <c r="T236" s="137"/>
      <c r="U236" s="146"/>
      <c r="AA236" s="42"/>
      <c r="AB236" s="44" t="str">
        <f>IF($P236="","0",VLOOKUP($P236,登録データ!$Q$4:$R$23,2,FALSE))</f>
        <v>0</v>
      </c>
      <c r="AC236" s="44" t="str">
        <f t="shared" si="149"/>
        <v>00</v>
      </c>
      <c r="AD236" s="44" t="str">
        <f t="shared" si="150"/>
        <v/>
      </c>
      <c r="AE236" s="44" t="str">
        <f t="shared" si="147"/>
        <v>000000</v>
      </c>
      <c r="AF236" s="44" t="str">
        <f t="shared" si="148"/>
        <v/>
      </c>
      <c r="AG236" s="44" t="str">
        <f t="shared" si="151"/>
        <v/>
      </c>
      <c r="AH236" s="147"/>
      <c r="AI236" s="147"/>
    </row>
    <row r="237" spans="2:35" ht="19.5" thickTop="1">
      <c r="B237" s="149">
        <v>73</v>
      </c>
      <c r="C237" s="164"/>
      <c r="D237" s="151"/>
      <c r="E237" s="152"/>
      <c r="F237" s="153"/>
      <c r="G237" s="151"/>
      <c r="H237" s="152"/>
      <c r="I237" s="153"/>
      <c r="J237" s="151"/>
      <c r="K237" s="153"/>
      <c r="L237" s="151"/>
      <c r="M237" s="152"/>
      <c r="N237" s="153"/>
      <c r="O237" s="135" t="s">
        <v>170</v>
      </c>
      <c r="P237" s="138"/>
      <c r="Q237" s="141"/>
      <c r="R237" s="135" t="str">
        <f t="shared" ref="R237" si="166">IF($P237="","",IF(OR(RIGHT($P237,1)="m",RIGHT($P237,1)="H"),"分",""))</f>
        <v/>
      </c>
      <c r="S237" s="141"/>
      <c r="T237" s="135" t="str">
        <f t="shared" ref="T237" si="167">IF($P237="","",IF(OR(RIGHT($P237,1)="m",RIGHT($P237,1)="H"),"秒","m"))</f>
        <v/>
      </c>
      <c r="U237" s="144"/>
      <c r="AA237" s="42"/>
      <c r="AB237" s="44" t="str">
        <f>IF($P237="","0",VLOOKUP($P237,登録データ!$Q$4:$R$23,2,FALSE))</f>
        <v>0</v>
      </c>
      <c r="AC237" s="44" t="str">
        <f t="shared" si="149"/>
        <v>00</v>
      </c>
      <c r="AD237" s="44" t="str">
        <f t="shared" si="150"/>
        <v/>
      </c>
      <c r="AE237" s="44" t="str">
        <f t="shared" si="147"/>
        <v>000000</v>
      </c>
      <c r="AF237" s="44" t="str">
        <f t="shared" si="148"/>
        <v/>
      </c>
      <c r="AG237" s="44" t="str">
        <f t="shared" si="151"/>
        <v/>
      </c>
      <c r="AH237" s="147" t="str">
        <f>IF($C237="","",IF($C237="@",0,IF(COUNTIF($C$21:$C$620,$C237)=1,0,1)))</f>
        <v/>
      </c>
      <c r="AI237" s="147" t="str">
        <f>IF($L237="","",IF(OR($L237="北海道",$L237="東京都",$L237="大阪府",$L237="京都府",RIGHT($L237,1)="県"),0,1))</f>
        <v/>
      </c>
    </row>
    <row r="238" spans="2:35">
      <c r="B238" s="130"/>
      <c r="C238" s="165"/>
      <c r="D238" s="154"/>
      <c r="E238" s="155"/>
      <c r="F238" s="156"/>
      <c r="G238" s="154"/>
      <c r="H238" s="155"/>
      <c r="I238" s="156"/>
      <c r="J238" s="154"/>
      <c r="K238" s="156"/>
      <c r="L238" s="154"/>
      <c r="M238" s="155"/>
      <c r="N238" s="156"/>
      <c r="O238" s="136"/>
      <c r="P238" s="139"/>
      <c r="Q238" s="142"/>
      <c r="R238" s="136"/>
      <c r="S238" s="142"/>
      <c r="T238" s="136"/>
      <c r="U238" s="145"/>
      <c r="AA238" s="42"/>
      <c r="AB238" s="44" t="str">
        <f>IF($P238="","0",VLOOKUP($P238,登録データ!$Q$4:$R$23,2,FALSE))</f>
        <v>0</v>
      </c>
      <c r="AC238" s="44" t="str">
        <f t="shared" si="149"/>
        <v>00</v>
      </c>
      <c r="AD238" s="44" t="str">
        <f t="shared" si="150"/>
        <v/>
      </c>
      <c r="AE238" s="44" t="str">
        <f t="shared" si="147"/>
        <v>000000</v>
      </c>
      <c r="AF238" s="44" t="str">
        <f t="shared" si="148"/>
        <v/>
      </c>
      <c r="AG238" s="44" t="str">
        <f t="shared" si="151"/>
        <v/>
      </c>
      <c r="AH238" s="147"/>
      <c r="AI238" s="147"/>
    </row>
    <row r="239" spans="2:35" ht="19.5" thickBot="1">
      <c r="B239" s="150"/>
      <c r="C239" s="166"/>
      <c r="D239" s="157"/>
      <c r="E239" s="158"/>
      <c r="F239" s="159"/>
      <c r="G239" s="157"/>
      <c r="H239" s="158"/>
      <c r="I239" s="159"/>
      <c r="J239" s="157"/>
      <c r="K239" s="159"/>
      <c r="L239" s="157"/>
      <c r="M239" s="158"/>
      <c r="N239" s="159"/>
      <c r="O239" s="137"/>
      <c r="P239" s="140"/>
      <c r="Q239" s="143"/>
      <c r="R239" s="137"/>
      <c r="S239" s="143"/>
      <c r="T239" s="137"/>
      <c r="U239" s="146"/>
      <c r="AA239" s="42"/>
      <c r="AB239" s="44" t="str">
        <f>IF($P239="","0",VLOOKUP($P239,登録データ!$Q$4:$R$23,2,FALSE))</f>
        <v>0</v>
      </c>
      <c r="AC239" s="44" t="str">
        <f t="shared" si="149"/>
        <v>00</v>
      </c>
      <c r="AD239" s="44" t="str">
        <f t="shared" si="150"/>
        <v/>
      </c>
      <c r="AE239" s="44" t="str">
        <f t="shared" si="147"/>
        <v>000000</v>
      </c>
      <c r="AF239" s="44" t="str">
        <f t="shared" si="148"/>
        <v/>
      </c>
      <c r="AG239" s="44" t="str">
        <f t="shared" si="151"/>
        <v/>
      </c>
      <c r="AH239" s="147"/>
      <c r="AI239" s="147"/>
    </row>
    <row r="240" spans="2:35" ht="19.5" thickTop="1">
      <c r="B240" s="149">
        <v>74</v>
      </c>
      <c r="C240" s="164"/>
      <c r="D240" s="151"/>
      <c r="E240" s="152"/>
      <c r="F240" s="153"/>
      <c r="G240" s="151"/>
      <c r="H240" s="152"/>
      <c r="I240" s="153"/>
      <c r="J240" s="151"/>
      <c r="K240" s="153"/>
      <c r="L240" s="151"/>
      <c r="M240" s="152"/>
      <c r="N240" s="153"/>
      <c r="O240" s="135" t="s">
        <v>170</v>
      </c>
      <c r="P240" s="138"/>
      <c r="Q240" s="141"/>
      <c r="R240" s="135" t="str">
        <f t="shared" ref="R240" si="168">IF($P240="","",IF(OR(RIGHT($P240,1)="m",RIGHT($P240,1)="H"),"分",""))</f>
        <v/>
      </c>
      <c r="S240" s="141"/>
      <c r="T240" s="135" t="str">
        <f t="shared" ref="T240" si="169">IF($P240="","",IF(OR(RIGHT($P240,1)="m",RIGHT($P240,1)="H"),"秒","m"))</f>
        <v/>
      </c>
      <c r="U240" s="144"/>
      <c r="AA240" s="42"/>
      <c r="AB240" s="44" t="str">
        <f>IF($P240="","0",VLOOKUP($P240,登録データ!$Q$4:$R$23,2,FALSE))</f>
        <v>0</v>
      </c>
      <c r="AC240" s="44" t="str">
        <f t="shared" si="149"/>
        <v>00</v>
      </c>
      <c r="AD240" s="44" t="str">
        <f t="shared" si="150"/>
        <v/>
      </c>
      <c r="AE240" s="44" t="str">
        <f t="shared" si="147"/>
        <v>000000</v>
      </c>
      <c r="AF240" s="44" t="str">
        <f t="shared" si="148"/>
        <v/>
      </c>
      <c r="AG240" s="44" t="str">
        <f t="shared" si="151"/>
        <v/>
      </c>
      <c r="AH240" s="147" t="str">
        <f>IF($C240="","",IF($C240="@",0,IF(COUNTIF($C$21:$C$620,$C240)=1,0,1)))</f>
        <v/>
      </c>
      <c r="AI240" s="147" t="str">
        <f>IF($L240="","",IF(OR($L240="北海道",$L240="東京都",$L240="大阪府",$L240="京都府",RIGHT($L240,1)="県"),0,1))</f>
        <v/>
      </c>
    </row>
    <row r="241" spans="2:35">
      <c r="B241" s="130"/>
      <c r="C241" s="165"/>
      <c r="D241" s="154"/>
      <c r="E241" s="155"/>
      <c r="F241" s="156"/>
      <c r="G241" s="154"/>
      <c r="H241" s="155"/>
      <c r="I241" s="156"/>
      <c r="J241" s="154"/>
      <c r="K241" s="156"/>
      <c r="L241" s="154"/>
      <c r="M241" s="155"/>
      <c r="N241" s="156"/>
      <c r="O241" s="136"/>
      <c r="P241" s="139"/>
      <c r="Q241" s="142"/>
      <c r="R241" s="136"/>
      <c r="S241" s="142"/>
      <c r="T241" s="136"/>
      <c r="U241" s="145"/>
      <c r="AA241" s="42"/>
      <c r="AB241" s="44" t="str">
        <f>IF($P241="","0",VLOOKUP($P241,登録データ!$Q$4:$R$23,2,FALSE))</f>
        <v>0</v>
      </c>
      <c r="AC241" s="44" t="str">
        <f t="shared" si="149"/>
        <v>00</v>
      </c>
      <c r="AD241" s="44" t="str">
        <f t="shared" si="150"/>
        <v/>
      </c>
      <c r="AE241" s="44" t="str">
        <f t="shared" si="147"/>
        <v>000000</v>
      </c>
      <c r="AF241" s="44" t="str">
        <f t="shared" si="148"/>
        <v/>
      </c>
      <c r="AG241" s="44" t="str">
        <f t="shared" si="151"/>
        <v/>
      </c>
      <c r="AH241" s="147"/>
      <c r="AI241" s="147"/>
    </row>
    <row r="242" spans="2:35" ht="19.5" thickBot="1">
      <c r="B242" s="150"/>
      <c r="C242" s="166"/>
      <c r="D242" s="157"/>
      <c r="E242" s="158"/>
      <c r="F242" s="159"/>
      <c r="G242" s="157"/>
      <c r="H242" s="158"/>
      <c r="I242" s="159"/>
      <c r="J242" s="157"/>
      <c r="K242" s="159"/>
      <c r="L242" s="157"/>
      <c r="M242" s="158"/>
      <c r="N242" s="159"/>
      <c r="O242" s="137"/>
      <c r="P242" s="140"/>
      <c r="Q242" s="143"/>
      <c r="R242" s="137"/>
      <c r="S242" s="143"/>
      <c r="T242" s="137"/>
      <c r="U242" s="146"/>
      <c r="AA242" s="42"/>
      <c r="AB242" s="44" t="str">
        <f>IF($P242="","0",VLOOKUP($P242,登録データ!$Q$4:$R$23,2,FALSE))</f>
        <v>0</v>
      </c>
      <c r="AC242" s="44" t="str">
        <f t="shared" si="149"/>
        <v>00</v>
      </c>
      <c r="AD242" s="44" t="str">
        <f t="shared" si="150"/>
        <v/>
      </c>
      <c r="AE242" s="44" t="str">
        <f t="shared" si="147"/>
        <v>000000</v>
      </c>
      <c r="AF242" s="44" t="str">
        <f t="shared" si="148"/>
        <v/>
      </c>
      <c r="AG242" s="44" t="str">
        <f t="shared" si="151"/>
        <v/>
      </c>
      <c r="AH242" s="147"/>
      <c r="AI242" s="147"/>
    </row>
    <row r="243" spans="2:35" ht="19.5" thickTop="1">
      <c r="B243" s="149">
        <v>75</v>
      </c>
      <c r="C243" s="164"/>
      <c r="D243" s="151"/>
      <c r="E243" s="152"/>
      <c r="F243" s="153"/>
      <c r="G243" s="151"/>
      <c r="H243" s="152"/>
      <c r="I243" s="153"/>
      <c r="J243" s="151"/>
      <c r="K243" s="153"/>
      <c r="L243" s="151"/>
      <c r="M243" s="152"/>
      <c r="N243" s="153"/>
      <c r="O243" s="135" t="s">
        <v>170</v>
      </c>
      <c r="P243" s="138"/>
      <c r="Q243" s="141"/>
      <c r="R243" s="135" t="str">
        <f t="shared" ref="R243" si="170">IF($P243="","",IF(OR(RIGHT($P243,1)="m",RIGHT($P243,1)="H"),"分",""))</f>
        <v/>
      </c>
      <c r="S243" s="141"/>
      <c r="T243" s="135" t="str">
        <f t="shared" ref="T243" si="171">IF($P243="","",IF(OR(RIGHT($P243,1)="m",RIGHT($P243,1)="H"),"秒","m"))</f>
        <v/>
      </c>
      <c r="U243" s="144"/>
      <c r="AA243" s="42"/>
      <c r="AB243" s="44" t="str">
        <f>IF($P243="","0",VLOOKUP($P243,登録データ!$Q$4:$R$23,2,FALSE))</f>
        <v>0</v>
      </c>
      <c r="AC243" s="44" t="str">
        <f t="shared" si="149"/>
        <v>00</v>
      </c>
      <c r="AD243" s="44" t="str">
        <f t="shared" si="150"/>
        <v/>
      </c>
      <c r="AE243" s="44" t="str">
        <f t="shared" si="147"/>
        <v>000000</v>
      </c>
      <c r="AF243" s="44" t="str">
        <f t="shared" si="148"/>
        <v/>
      </c>
      <c r="AG243" s="44" t="str">
        <f t="shared" si="151"/>
        <v/>
      </c>
      <c r="AH243" s="147" t="str">
        <f>IF($C243="","",IF($C243="@",0,IF(COUNTIF($C$21:$C$620,$C243)=1,0,1)))</f>
        <v/>
      </c>
      <c r="AI243" s="147" t="str">
        <f>IF($L243="","",IF(OR($L243="北海道",$L243="東京都",$L243="大阪府",$L243="京都府",RIGHT($L243,1)="県"),0,1))</f>
        <v/>
      </c>
    </row>
    <row r="244" spans="2:35">
      <c r="B244" s="130"/>
      <c r="C244" s="165"/>
      <c r="D244" s="154"/>
      <c r="E244" s="155"/>
      <c r="F244" s="156"/>
      <c r="G244" s="154"/>
      <c r="H244" s="155"/>
      <c r="I244" s="156"/>
      <c r="J244" s="154"/>
      <c r="K244" s="156"/>
      <c r="L244" s="154"/>
      <c r="M244" s="155"/>
      <c r="N244" s="156"/>
      <c r="O244" s="136"/>
      <c r="P244" s="139"/>
      <c r="Q244" s="142"/>
      <c r="R244" s="136"/>
      <c r="S244" s="142"/>
      <c r="T244" s="136"/>
      <c r="U244" s="145"/>
      <c r="AA244" s="42"/>
      <c r="AB244" s="44" t="str">
        <f>IF($P244="","0",VLOOKUP($P244,登録データ!$Q$4:$R$23,2,FALSE))</f>
        <v>0</v>
      </c>
      <c r="AC244" s="44" t="str">
        <f t="shared" si="149"/>
        <v>00</v>
      </c>
      <c r="AD244" s="44" t="str">
        <f t="shared" si="150"/>
        <v/>
      </c>
      <c r="AE244" s="44" t="str">
        <f t="shared" si="147"/>
        <v>000000</v>
      </c>
      <c r="AF244" s="44" t="str">
        <f t="shared" si="148"/>
        <v/>
      </c>
      <c r="AG244" s="44" t="str">
        <f t="shared" si="151"/>
        <v/>
      </c>
      <c r="AH244" s="147"/>
      <c r="AI244" s="147"/>
    </row>
    <row r="245" spans="2:35" ht="19.5" thickBot="1">
      <c r="B245" s="150"/>
      <c r="C245" s="166"/>
      <c r="D245" s="157"/>
      <c r="E245" s="158"/>
      <c r="F245" s="159"/>
      <c r="G245" s="157"/>
      <c r="H245" s="158"/>
      <c r="I245" s="159"/>
      <c r="J245" s="157"/>
      <c r="K245" s="159"/>
      <c r="L245" s="157"/>
      <c r="M245" s="158"/>
      <c r="N245" s="159"/>
      <c r="O245" s="137"/>
      <c r="P245" s="140"/>
      <c r="Q245" s="143"/>
      <c r="R245" s="137"/>
      <c r="S245" s="143"/>
      <c r="T245" s="137"/>
      <c r="U245" s="146"/>
      <c r="AA245" s="42"/>
      <c r="AB245" s="44" t="str">
        <f>IF($P245="","0",VLOOKUP($P245,登録データ!$Q$4:$R$23,2,FALSE))</f>
        <v>0</v>
      </c>
      <c r="AC245" s="44" t="str">
        <f t="shared" si="149"/>
        <v>00</v>
      </c>
      <c r="AD245" s="44" t="str">
        <f t="shared" si="150"/>
        <v/>
      </c>
      <c r="AE245" s="44" t="str">
        <f t="shared" si="147"/>
        <v>000000</v>
      </c>
      <c r="AF245" s="44" t="str">
        <f t="shared" si="148"/>
        <v/>
      </c>
      <c r="AG245" s="44" t="str">
        <f t="shared" si="151"/>
        <v/>
      </c>
      <c r="AH245" s="147"/>
      <c r="AI245" s="147"/>
    </row>
    <row r="246" spans="2:35" ht="19.5" thickTop="1">
      <c r="B246" s="149">
        <v>76</v>
      </c>
      <c r="C246" s="164"/>
      <c r="D246" s="151"/>
      <c r="E246" s="152"/>
      <c r="F246" s="153"/>
      <c r="G246" s="151"/>
      <c r="H246" s="152"/>
      <c r="I246" s="153"/>
      <c r="J246" s="151"/>
      <c r="K246" s="153"/>
      <c r="L246" s="151"/>
      <c r="M246" s="152"/>
      <c r="N246" s="153"/>
      <c r="O246" s="135" t="s">
        <v>170</v>
      </c>
      <c r="P246" s="138"/>
      <c r="Q246" s="141"/>
      <c r="R246" s="135" t="str">
        <f t="shared" ref="R246" si="172">IF($P246="","",IF(OR(RIGHT($P246,1)="m",RIGHT($P246,1)="H"),"分",""))</f>
        <v/>
      </c>
      <c r="S246" s="141"/>
      <c r="T246" s="135" t="str">
        <f t="shared" ref="T246" si="173">IF($P246="","",IF(OR(RIGHT($P246,1)="m",RIGHT($P246,1)="H"),"秒","m"))</f>
        <v/>
      </c>
      <c r="U246" s="144"/>
      <c r="AA246" s="42"/>
      <c r="AB246" s="44" t="str">
        <f>IF($P246="","0",VLOOKUP($P246,登録データ!$Q$4:$R$23,2,FALSE))</f>
        <v>0</v>
      </c>
      <c r="AC246" s="44" t="str">
        <f t="shared" si="149"/>
        <v>00</v>
      </c>
      <c r="AD246" s="44" t="str">
        <f t="shared" si="150"/>
        <v/>
      </c>
      <c r="AE246" s="44" t="str">
        <f t="shared" si="147"/>
        <v>000000</v>
      </c>
      <c r="AF246" s="44" t="str">
        <f t="shared" si="148"/>
        <v/>
      </c>
      <c r="AG246" s="44" t="str">
        <f t="shared" si="151"/>
        <v/>
      </c>
      <c r="AH246" s="147" t="str">
        <f>IF($C246="","",IF($C246="@",0,IF(COUNTIF($C$21:$C$620,$C246)=1,0,1)))</f>
        <v/>
      </c>
      <c r="AI246" s="147" t="str">
        <f>IF($L246="","",IF(OR($L246="北海道",$L246="東京都",$L246="大阪府",$L246="京都府",RIGHT($L246,1)="県"),0,1))</f>
        <v/>
      </c>
    </row>
    <row r="247" spans="2:35">
      <c r="B247" s="130"/>
      <c r="C247" s="165"/>
      <c r="D247" s="154"/>
      <c r="E247" s="155"/>
      <c r="F247" s="156"/>
      <c r="G247" s="154"/>
      <c r="H247" s="155"/>
      <c r="I247" s="156"/>
      <c r="J247" s="154"/>
      <c r="K247" s="156"/>
      <c r="L247" s="154"/>
      <c r="M247" s="155"/>
      <c r="N247" s="156"/>
      <c r="O247" s="136"/>
      <c r="P247" s="139"/>
      <c r="Q247" s="142"/>
      <c r="R247" s="136"/>
      <c r="S247" s="142"/>
      <c r="T247" s="136"/>
      <c r="U247" s="145"/>
      <c r="AA247" s="42"/>
      <c r="AB247" s="44" t="str">
        <f>IF($P247="","0",VLOOKUP($P247,登録データ!$Q$4:$R$23,2,FALSE))</f>
        <v>0</v>
      </c>
      <c r="AC247" s="44" t="str">
        <f t="shared" si="149"/>
        <v>00</v>
      </c>
      <c r="AD247" s="44" t="str">
        <f t="shared" si="150"/>
        <v/>
      </c>
      <c r="AE247" s="44" t="str">
        <f t="shared" si="147"/>
        <v>000000</v>
      </c>
      <c r="AF247" s="44" t="str">
        <f t="shared" si="148"/>
        <v/>
      </c>
      <c r="AG247" s="44" t="str">
        <f t="shared" si="151"/>
        <v/>
      </c>
      <c r="AH247" s="147"/>
      <c r="AI247" s="147"/>
    </row>
    <row r="248" spans="2:35" ht="19.5" thickBot="1">
      <c r="B248" s="150"/>
      <c r="C248" s="166"/>
      <c r="D248" s="157"/>
      <c r="E248" s="158"/>
      <c r="F248" s="159"/>
      <c r="G248" s="157"/>
      <c r="H248" s="158"/>
      <c r="I248" s="159"/>
      <c r="J248" s="157"/>
      <c r="K248" s="159"/>
      <c r="L248" s="157"/>
      <c r="M248" s="158"/>
      <c r="N248" s="159"/>
      <c r="O248" s="137"/>
      <c r="P248" s="140"/>
      <c r="Q248" s="143"/>
      <c r="R248" s="137"/>
      <c r="S248" s="143"/>
      <c r="T248" s="137"/>
      <c r="U248" s="146"/>
      <c r="AA248" s="42"/>
      <c r="AB248" s="44" t="str">
        <f>IF($P248="","0",VLOOKUP($P248,登録データ!$Q$4:$R$23,2,FALSE))</f>
        <v>0</v>
      </c>
      <c r="AC248" s="44" t="str">
        <f t="shared" si="149"/>
        <v>00</v>
      </c>
      <c r="AD248" s="44" t="str">
        <f t="shared" si="150"/>
        <v/>
      </c>
      <c r="AE248" s="44" t="str">
        <f t="shared" si="147"/>
        <v>000000</v>
      </c>
      <c r="AF248" s="44" t="str">
        <f t="shared" si="148"/>
        <v/>
      </c>
      <c r="AG248" s="44" t="str">
        <f t="shared" si="151"/>
        <v/>
      </c>
      <c r="AH248" s="147"/>
      <c r="AI248" s="147"/>
    </row>
    <row r="249" spans="2:35" ht="19.5" thickTop="1">
      <c r="B249" s="149">
        <v>77</v>
      </c>
      <c r="C249" s="164"/>
      <c r="D249" s="151"/>
      <c r="E249" s="152"/>
      <c r="F249" s="153"/>
      <c r="G249" s="151"/>
      <c r="H249" s="152"/>
      <c r="I249" s="153"/>
      <c r="J249" s="151"/>
      <c r="K249" s="153"/>
      <c r="L249" s="151"/>
      <c r="M249" s="152"/>
      <c r="N249" s="153"/>
      <c r="O249" s="135" t="s">
        <v>170</v>
      </c>
      <c r="P249" s="138"/>
      <c r="Q249" s="141"/>
      <c r="R249" s="135" t="str">
        <f t="shared" ref="R249" si="174">IF($P249="","",IF(OR(RIGHT($P249,1)="m",RIGHT($P249,1)="H"),"分",""))</f>
        <v/>
      </c>
      <c r="S249" s="141"/>
      <c r="T249" s="135" t="str">
        <f t="shared" ref="T249" si="175">IF($P249="","",IF(OR(RIGHT($P249,1)="m",RIGHT($P249,1)="H"),"秒","m"))</f>
        <v/>
      </c>
      <c r="U249" s="144"/>
      <c r="AA249" s="42"/>
      <c r="AB249" s="44" t="str">
        <f>IF($P249="","0",VLOOKUP($P249,登録データ!$Q$4:$R$23,2,FALSE))</f>
        <v>0</v>
      </c>
      <c r="AC249" s="44" t="str">
        <f t="shared" si="149"/>
        <v>00</v>
      </c>
      <c r="AD249" s="44" t="str">
        <f t="shared" si="150"/>
        <v/>
      </c>
      <c r="AE249" s="44" t="str">
        <f t="shared" si="147"/>
        <v>000000</v>
      </c>
      <c r="AF249" s="44" t="str">
        <f t="shared" si="148"/>
        <v/>
      </c>
      <c r="AG249" s="44" t="str">
        <f t="shared" si="151"/>
        <v/>
      </c>
      <c r="AH249" s="147" t="str">
        <f>IF($C249="","",IF($C249="@",0,IF(COUNTIF($C$21:$C$620,$C249)=1,0,1)))</f>
        <v/>
      </c>
      <c r="AI249" s="147" t="str">
        <f>IF($L249="","",IF(OR($L249="北海道",$L249="東京都",$L249="大阪府",$L249="京都府",RIGHT($L249,1)="県"),0,1))</f>
        <v/>
      </c>
    </row>
    <row r="250" spans="2:35">
      <c r="B250" s="130"/>
      <c r="C250" s="165"/>
      <c r="D250" s="154"/>
      <c r="E250" s="155"/>
      <c r="F250" s="156"/>
      <c r="G250" s="154"/>
      <c r="H250" s="155"/>
      <c r="I250" s="156"/>
      <c r="J250" s="154"/>
      <c r="K250" s="156"/>
      <c r="L250" s="154"/>
      <c r="M250" s="155"/>
      <c r="N250" s="156"/>
      <c r="O250" s="136"/>
      <c r="P250" s="139"/>
      <c r="Q250" s="142"/>
      <c r="R250" s="136"/>
      <c r="S250" s="142"/>
      <c r="T250" s="136"/>
      <c r="U250" s="145"/>
      <c r="AA250" s="42"/>
      <c r="AB250" s="44" t="str">
        <f>IF($P250="","0",VLOOKUP($P250,登録データ!$Q$4:$R$23,2,FALSE))</f>
        <v>0</v>
      </c>
      <c r="AC250" s="44" t="str">
        <f t="shared" si="149"/>
        <v>00</v>
      </c>
      <c r="AD250" s="44" t="str">
        <f t="shared" si="150"/>
        <v/>
      </c>
      <c r="AE250" s="44" t="str">
        <f t="shared" si="147"/>
        <v>000000</v>
      </c>
      <c r="AF250" s="44" t="str">
        <f t="shared" si="148"/>
        <v/>
      </c>
      <c r="AG250" s="44" t="str">
        <f t="shared" si="151"/>
        <v/>
      </c>
      <c r="AH250" s="147"/>
      <c r="AI250" s="147"/>
    </row>
    <row r="251" spans="2:35" ht="19.5" thickBot="1">
      <c r="B251" s="150"/>
      <c r="C251" s="166"/>
      <c r="D251" s="157"/>
      <c r="E251" s="158"/>
      <c r="F251" s="159"/>
      <c r="G251" s="157"/>
      <c r="H251" s="158"/>
      <c r="I251" s="159"/>
      <c r="J251" s="157"/>
      <c r="K251" s="159"/>
      <c r="L251" s="157"/>
      <c r="M251" s="158"/>
      <c r="N251" s="159"/>
      <c r="O251" s="137"/>
      <c r="P251" s="140"/>
      <c r="Q251" s="143"/>
      <c r="R251" s="137"/>
      <c r="S251" s="143"/>
      <c r="T251" s="137"/>
      <c r="U251" s="146"/>
      <c r="AA251" s="42"/>
      <c r="AB251" s="44" t="str">
        <f>IF($P251="","0",VLOOKUP($P251,登録データ!$Q$4:$R$23,2,FALSE))</f>
        <v>0</v>
      </c>
      <c r="AC251" s="44" t="str">
        <f t="shared" si="149"/>
        <v>00</v>
      </c>
      <c r="AD251" s="44" t="str">
        <f t="shared" si="150"/>
        <v/>
      </c>
      <c r="AE251" s="44" t="str">
        <f t="shared" si="147"/>
        <v>000000</v>
      </c>
      <c r="AF251" s="44" t="str">
        <f t="shared" si="148"/>
        <v/>
      </c>
      <c r="AG251" s="44" t="str">
        <f t="shared" si="151"/>
        <v/>
      </c>
      <c r="AH251" s="147"/>
      <c r="AI251" s="147"/>
    </row>
    <row r="252" spans="2:35" ht="19.5" thickTop="1">
      <c r="B252" s="149">
        <v>78</v>
      </c>
      <c r="C252" s="164"/>
      <c r="D252" s="151"/>
      <c r="E252" s="152"/>
      <c r="F252" s="153"/>
      <c r="G252" s="151"/>
      <c r="H252" s="152"/>
      <c r="I252" s="153"/>
      <c r="J252" s="151"/>
      <c r="K252" s="153"/>
      <c r="L252" s="151"/>
      <c r="M252" s="152"/>
      <c r="N252" s="153"/>
      <c r="O252" s="135" t="s">
        <v>170</v>
      </c>
      <c r="P252" s="138"/>
      <c r="Q252" s="141"/>
      <c r="R252" s="135" t="str">
        <f t="shared" ref="R252" si="176">IF($P252="","",IF(OR(RIGHT($P252,1)="m",RIGHT($P252,1)="H"),"分",""))</f>
        <v/>
      </c>
      <c r="S252" s="141"/>
      <c r="T252" s="135" t="str">
        <f t="shared" ref="T252" si="177">IF($P252="","",IF(OR(RIGHT($P252,1)="m",RIGHT($P252,1)="H"),"秒","m"))</f>
        <v/>
      </c>
      <c r="U252" s="144"/>
      <c r="AA252" s="42"/>
      <c r="AB252" s="44" t="str">
        <f>IF($P252="","0",VLOOKUP($P252,登録データ!$Q$4:$R$23,2,FALSE))</f>
        <v>0</v>
      </c>
      <c r="AC252" s="44" t="str">
        <f t="shared" si="149"/>
        <v>00</v>
      </c>
      <c r="AD252" s="44" t="str">
        <f t="shared" si="150"/>
        <v/>
      </c>
      <c r="AE252" s="44" t="str">
        <f t="shared" si="147"/>
        <v>000000</v>
      </c>
      <c r="AF252" s="44" t="str">
        <f t="shared" si="148"/>
        <v/>
      </c>
      <c r="AG252" s="44" t="str">
        <f t="shared" si="151"/>
        <v/>
      </c>
      <c r="AH252" s="147" t="str">
        <f>IF($C252="","",IF($C252="@",0,IF(COUNTIF($C$21:$C$620,$C252)=1,0,1)))</f>
        <v/>
      </c>
      <c r="AI252" s="147" t="str">
        <f>IF($L252="","",IF(OR($L252="北海道",$L252="東京都",$L252="大阪府",$L252="京都府",RIGHT($L252,1)="県"),0,1))</f>
        <v/>
      </c>
    </row>
    <row r="253" spans="2:35">
      <c r="B253" s="130"/>
      <c r="C253" s="165"/>
      <c r="D253" s="154"/>
      <c r="E253" s="155"/>
      <c r="F253" s="156"/>
      <c r="G253" s="154"/>
      <c r="H253" s="155"/>
      <c r="I253" s="156"/>
      <c r="J253" s="154"/>
      <c r="K253" s="156"/>
      <c r="L253" s="154"/>
      <c r="M253" s="155"/>
      <c r="N253" s="156"/>
      <c r="O253" s="136"/>
      <c r="P253" s="139"/>
      <c r="Q253" s="142"/>
      <c r="R253" s="136"/>
      <c r="S253" s="142"/>
      <c r="T253" s="136"/>
      <c r="U253" s="145"/>
      <c r="AA253" s="42"/>
      <c r="AB253" s="44" t="str">
        <f>IF($P253="","0",VLOOKUP($P253,登録データ!$Q$4:$R$23,2,FALSE))</f>
        <v>0</v>
      </c>
      <c r="AC253" s="44" t="str">
        <f t="shared" si="149"/>
        <v>00</v>
      </c>
      <c r="AD253" s="44" t="str">
        <f t="shared" si="150"/>
        <v/>
      </c>
      <c r="AE253" s="44" t="str">
        <f t="shared" si="147"/>
        <v>000000</v>
      </c>
      <c r="AF253" s="44" t="str">
        <f t="shared" si="148"/>
        <v/>
      </c>
      <c r="AG253" s="44" t="str">
        <f t="shared" si="151"/>
        <v/>
      </c>
      <c r="AH253" s="147"/>
      <c r="AI253" s="147"/>
    </row>
    <row r="254" spans="2:35" ht="19.5" thickBot="1">
      <c r="B254" s="150"/>
      <c r="C254" s="166"/>
      <c r="D254" s="157"/>
      <c r="E254" s="158"/>
      <c r="F254" s="159"/>
      <c r="G254" s="157"/>
      <c r="H254" s="158"/>
      <c r="I254" s="159"/>
      <c r="J254" s="157"/>
      <c r="K254" s="159"/>
      <c r="L254" s="157"/>
      <c r="M254" s="158"/>
      <c r="N254" s="159"/>
      <c r="O254" s="137"/>
      <c r="P254" s="140"/>
      <c r="Q254" s="143"/>
      <c r="R254" s="137"/>
      <c r="S254" s="143"/>
      <c r="T254" s="137"/>
      <c r="U254" s="146"/>
      <c r="AA254" s="42"/>
      <c r="AB254" s="44" t="str">
        <f>IF($P254="","0",VLOOKUP($P254,登録データ!$Q$4:$R$23,2,FALSE))</f>
        <v>0</v>
      </c>
      <c r="AC254" s="44" t="str">
        <f t="shared" si="149"/>
        <v>00</v>
      </c>
      <c r="AD254" s="44" t="str">
        <f t="shared" si="150"/>
        <v/>
      </c>
      <c r="AE254" s="44" t="str">
        <f t="shared" si="147"/>
        <v>000000</v>
      </c>
      <c r="AF254" s="44" t="str">
        <f t="shared" si="148"/>
        <v/>
      </c>
      <c r="AG254" s="44" t="str">
        <f t="shared" si="151"/>
        <v/>
      </c>
      <c r="AH254" s="147"/>
      <c r="AI254" s="147"/>
    </row>
    <row r="255" spans="2:35" ht="19.5" thickTop="1">
      <c r="B255" s="149">
        <v>79</v>
      </c>
      <c r="C255" s="164"/>
      <c r="D255" s="151"/>
      <c r="E255" s="152"/>
      <c r="F255" s="153"/>
      <c r="G255" s="151"/>
      <c r="H255" s="152"/>
      <c r="I255" s="153"/>
      <c r="J255" s="151"/>
      <c r="K255" s="153"/>
      <c r="L255" s="151"/>
      <c r="M255" s="152"/>
      <c r="N255" s="153"/>
      <c r="O255" s="135" t="s">
        <v>170</v>
      </c>
      <c r="P255" s="138"/>
      <c r="Q255" s="141"/>
      <c r="R255" s="135" t="str">
        <f t="shared" ref="R255" si="178">IF($P255="","",IF(OR(RIGHT($P255,1)="m",RIGHT($P255,1)="H"),"分",""))</f>
        <v/>
      </c>
      <c r="S255" s="141"/>
      <c r="T255" s="135" t="str">
        <f t="shared" ref="T255" si="179">IF($P255="","",IF(OR(RIGHT($P255,1)="m",RIGHT($P255,1)="H"),"秒","m"))</f>
        <v/>
      </c>
      <c r="U255" s="144"/>
      <c r="AA255" s="42"/>
      <c r="AB255" s="44" t="str">
        <f>IF($P255="","0",VLOOKUP($P255,登録データ!$Q$4:$R$23,2,FALSE))</f>
        <v>0</v>
      </c>
      <c r="AC255" s="44" t="str">
        <f t="shared" si="149"/>
        <v>00</v>
      </c>
      <c r="AD255" s="44" t="str">
        <f t="shared" si="150"/>
        <v/>
      </c>
      <c r="AE255" s="44" t="str">
        <f t="shared" si="147"/>
        <v>000000</v>
      </c>
      <c r="AF255" s="44" t="str">
        <f t="shared" si="148"/>
        <v/>
      </c>
      <c r="AG255" s="44" t="str">
        <f t="shared" si="151"/>
        <v/>
      </c>
      <c r="AH255" s="147" t="str">
        <f>IF($C255="","",IF($C255="@",0,IF(COUNTIF($C$21:$C$620,$C255)=1,0,1)))</f>
        <v/>
      </c>
      <c r="AI255" s="147" t="str">
        <f>IF($L255="","",IF(OR($L255="北海道",$L255="東京都",$L255="大阪府",$L255="京都府",RIGHT($L255,1)="県"),0,1))</f>
        <v/>
      </c>
    </row>
    <row r="256" spans="2:35">
      <c r="B256" s="130"/>
      <c r="C256" s="165"/>
      <c r="D256" s="154"/>
      <c r="E256" s="155"/>
      <c r="F256" s="156"/>
      <c r="G256" s="154"/>
      <c r="H256" s="155"/>
      <c r="I256" s="156"/>
      <c r="J256" s="154"/>
      <c r="K256" s="156"/>
      <c r="L256" s="154"/>
      <c r="M256" s="155"/>
      <c r="N256" s="156"/>
      <c r="O256" s="136"/>
      <c r="P256" s="139"/>
      <c r="Q256" s="142"/>
      <c r="R256" s="136"/>
      <c r="S256" s="142"/>
      <c r="T256" s="136"/>
      <c r="U256" s="145"/>
      <c r="AA256" s="42"/>
      <c r="AB256" s="44" t="str">
        <f>IF($P256="","0",VLOOKUP($P256,登録データ!$Q$4:$R$23,2,FALSE))</f>
        <v>0</v>
      </c>
      <c r="AC256" s="44" t="str">
        <f t="shared" si="149"/>
        <v>00</v>
      </c>
      <c r="AD256" s="44" t="str">
        <f t="shared" si="150"/>
        <v/>
      </c>
      <c r="AE256" s="44" t="str">
        <f t="shared" si="147"/>
        <v>000000</v>
      </c>
      <c r="AF256" s="44" t="str">
        <f t="shared" si="148"/>
        <v/>
      </c>
      <c r="AG256" s="44" t="str">
        <f t="shared" si="151"/>
        <v/>
      </c>
      <c r="AH256" s="147"/>
      <c r="AI256" s="147"/>
    </row>
    <row r="257" spans="2:35" ht="19.5" thickBot="1">
      <c r="B257" s="150"/>
      <c r="C257" s="166"/>
      <c r="D257" s="157"/>
      <c r="E257" s="158"/>
      <c r="F257" s="159"/>
      <c r="G257" s="157"/>
      <c r="H257" s="158"/>
      <c r="I257" s="159"/>
      <c r="J257" s="157"/>
      <c r="K257" s="159"/>
      <c r="L257" s="157"/>
      <c r="M257" s="158"/>
      <c r="N257" s="159"/>
      <c r="O257" s="137"/>
      <c r="P257" s="140"/>
      <c r="Q257" s="143"/>
      <c r="R257" s="137"/>
      <c r="S257" s="143"/>
      <c r="T257" s="137"/>
      <c r="U257" s="146"/>
      <c r="AA257" s="42"/>
      <c r="AB257" s="44" t="str">
        <f>IF($P257="","0",VLOOKUP($P257,登録データ!$Q$4:$R$23,2,FALSE))</f>
        <v>0</v>
      </c>
      <c r="AC257" s="44" t="str">
        <f t="shared" si="149"/>
        <v>00</v>
      </c>
      <c r="AD257" s="44" t="str">
        <f t="shared" si="150"/>
        <v/>
      </c>
      <c r="AE257" s="44" t="str">
        <f t="shared" si="147"/>
        <v>000000</v>
      </c>
      <c r="AF257" s="44" t="str">
        <f t="shared" si="148"/>
        <v/>
      </c>
      <c r="AG257" s="44" t="str">
        <f t="shared" si="151"/>
        <v/>
      </c>
      <c r="AH257" s="147"/>
      <c r="AI257" s="147"/>
    </row>
    <row r="258" spans="2:35" ht="19.5" thickTop="1">
      <c r="B258" s="149">
        <v>80</v>
      </c>
      <c r="C258" s="164"/>
      <c r="D258" s="151"/>
      <c r="E258" s="152"/>
      <c r="F258" s="153"/>
      <c r="G258" s="151"/>
      <c r="H258" s="152"/>
      <c r="I258" s="153"/>
      <c r="J258" s="151"/>
      <c r="K258" s="153"/>
      <c r="L258" s="151"/>
      <c r="M258" s="152"/>
      <c r="N258" s="153"/>
      <c r="O258" s="135" t="s">
        <v>170</v>
      </c>
      <c r="P258" s="138"/>
      <c r="Q258" s="141"/>
      <c r="R258" s="135" t="str">
        <f t="shared" ref="R258" si="180">IF($P258="","",IF(OR(RIGHT($P258,1)="m",RIGHT($P258,1)="H"),"分",""))</f>
        <v/>
      </c>
      <c r="S258" s="141"/>
      <c r="T258" s="135" t="str">
        <f t="shared" ref="T258" si="181">IF($P258="","",IF(OR(RIGHT($P258,1)="m",RIGHT($P258,1)="H"),"秒","m"))</f>
        <v/>
      </c>
      <c r="U258" s="144"/>
      <c r="AA258" s="42"/>
      <c r="AB258" s="44" t="str">
        <f>IF($P258="","0",VLOOKUP($P258,登録データ!$Q$4:$R$23,2,FALSE))</f>
        <v>0</v>
      </c>
      <c r="AC258" s="44" t="str">
        <f t="shared" si="149"/>
        <v>00</v>
      </c>
      <c r="AD258" s="44" t="str">
        <f t="shared" si="150"/>
        <v/>
      </c>
      <c r="AE258" s="44" t="str">
        <f t="shared" si="147"/>
        <v>000000</v>
      </c>
      <c r="AF258" s="44" t="str">
        <f t="shared" si="148"/>
        <v/>
      </c>
      <c r="AG258" s="44" t="str">
        <f t="shared" si="151"/>
        <v/>
      </c>
      <c r="AH258" s="147" t="str">
        <f>IF($C258="","",IF($C258="@",0,IF(COUNTIF($C$21:$C$620,$C258)=1,0,1)))</f>
        <v/>
      </c>
      <c r="AI258" s="147" t="str">
        <f>IF($L258="","",IF(OR($L258="北海道",$L258="東京都",$L258="大阪府",$L258="京都府",RIGHT($L258,1)="県"),0,1))</f>
        <v/>
      </c>
    </row>
    <row r="259" spans="2:35">
      <c r="B259" s="130"/>
      <c r="C259" s="165"/>
      <c r="D259" s="154"/>
      <c r="E259" s="155"/>
      <c r="F259" s="156"/>
      <c r="G259" s="154"/>
      <c r="H259" s="155"/>
      <c r="I259" s="156"/>
      <c r="J259" s="154"/>
      <c r="K259" s="156"/>
      <c r="L259" s="154"/>
      <c r="M259" s="155"/>
      <c r="N259" s="156"/>
      <c r="O259" s="136"/>
      <c r="P259" s="139"/>
      <c r="Q259" s="142"/>
      <c r="R259" s="136"/>
      <c r="S259" s="142"/>
      <c r="T259" s="136"/>
      <c r="U259" s="145"/>
      <c r="AA259" s="42"/>
      <c r="AB259" s="44" t="str">
        <f>IF($P259="","0",VLOOKUP($P259,登録データ!$Q$4:$R$23,2,FALSE))</f>
        <v>0</v>
      </c>
      <c r="AC259" s="44" t="str">
        <f t="shared" si="149"/>
        <v>00</v>
      </c>
      <c r="AD259" s="44" t="str">
        <f t="shared" si="150"/>
        <v/>
      </c>
      <c r="AE259" s="44" t="str">
        <f t="shared" si="147"/>
        <v>000000</v>
      </c>
      <c r="AF259" s="44" t="str">
        <f t="shared" si="148"/>
        <v/>
      </c>
      <c r="AG259" s="44" t="str">
        <f t="shared" si="151"/>
        <v/>
      </c>
      <c r="AH259" s="147"/>
      <c r="AI259" s="147"/>
    </row>
    <row r="260" spans="2:35" ht="19.5" thickBot="1">
      <c r="B260" s="150"/>
      <c r="C260" s="166"/>
      <c r="D260" s="157"/>
      <c r="E260" s="158"/>
      <c r="F260" s="159"/>
      <c r="G260" s="157"/>
      <c r="H260" s="158"/>
      <c r="I260" s="159"/>
      <c r="J260" s="157"/>
      <c r="K260" s="159"/>
      <c r="L260" s="157"/>
      <c r="M260" s="158"/>
      <c r="N260" s="159"/>
      <c r="O260" s="137"/>
      <c r="P260" s="140"/>
      <c r="Q260" s="143"/>
      <c r="R260" s="137"/>
      <c r="S260" s="143"/>
      <c r="T260" s="137"/>
      <c r="U260" s="146"/>
      <c r="AA260" s="42"/>
      <c r="AB260" s="44" t="str">
        <f>IF($P260="","0",VLOOKUP($P260,登録データ!$Q$4:$R$23,2,FALSE))</f>
        <v>0</v>
      </c>
      <c r="AC260" s="44" t="str">
        <f t="shared" si="149"/>
        <v>00</v>
      </c>
      <c r="AD260" s="44" t="str">
        <f t="shared" si="150"/>
        <v/>
      </c>
      <c r="AE260" s="44" t="str">
        <f t="shared" si="147"/>
        <v>000000</v>
      </c>
      <c r="AF260" s="44" t="str">
        <f t="shared" si="148"/>
        <v/>
      </c>
      <c r="AG260" s="44" t="str">
        <f t="shared" si="151"/>
        <v/>
      </c>
      <c r="AH260" s="147"/>
      <c r="AI260" s="147"/>
    </row>
    <row r="261" spans="2:35" ht="19.5" thickTop="1">
      <c r="B261" s="149">
        <v>81</v>
      </c>
      <c r="C261" s="164"/>
      <c r="D261" s="151"/>
      <c r="E261" s="152"/>
      <c r="F261" s="153"/>
      <c r="G261" s="151"/>
      <c r="H261" s="152"/>
      <c r="I261" s="153"/>
      <c r="J261" s="151"/>
      <c r="K261" s="153"/>
      <c r="L261" s="151"/>
      <c r="M261" s="152"/>
      <c r="N261" s="153"/>
      <c r="O261" s="135" t="s">
        <v>170</v>
      </c>
      <c r="P261" s="138"/>
      <c r="Q261" s="141"/>
      <c r="R261" s="135" t="str">
        <f t="shared" ref="R261" si="182">IF($P261="","",IF(OR(RIGHT($P261,1)="m",RIGHT($P261,1)="H"),"分",""))</f>
        <v/>
      </c>
      <c r="S261" s="141"/>
      <c r="T261" s="135" t="str">
        <f t="shared" ref="T261" si="183">IF($P261="","",IF(OR(RIGHT($P261,1)="m",RIGHT($P261,1)="H"),"秒","m"))</f>
        <v/>
      </c>
      <c r="U261" s="144"/>
      <c r="AA261" s="42"/>
      <c r="AB261" s="44" t="str">
        <f>IF($P261="","0",VLOOKUP($P261,登録データ!$Q$4:$R$23,2,FALSE))</f>
        <v>0</v>
      </c>
      <c r="AC261" s="44" t="str">
        <f t="shared" si="149"/>
        <v>00</v>
      </c>
      <c r="AD261" s="44" t="str">
        <f t="shared" si="150"/>
        <v/>
      </c>
      <c r="AE261" s="44" t="str">
        <f t="shared" si="147"/>
        <v>000000</v>
      </c>
      <c r="AF261" s="44" t="str">
        <f t="shared" si="148"/>
        <v/>
      </c>
      <c r="AG261" s="44" t="str">
        <f t="shared" si="151"/>
        <v/>
      </c>
      <c r="AH261" s="147" t="str">
        <f>IF($C261="","",IF($C261="@",0,IF(COUNTIF($C$21:$C$620,$C261)=1,0,1)))</f>
        <v/>
      </c>
      <c r="AI261" s="147" t="str">
        <f>IF($L261="","",IF(OR($L261="北海道",$L261="東京都",$L261="大阪府",$L261="京都府",RIGHT($L261,1)="県"),0,1))</f>
        <v/>
      </c>
    </row>
    <row r="262" spans="2:35">
      <c r="B262" s="130"/>
      <c r="C262" s="165"/>
      <c r="D262" s="154"/>
      <c r="E262" s="155"/>
      <c r="F262" s="156"/>
      <c r="G262" s="154"/>
      <c r="H262" s="155"/>
      <c r="I262" s="156"/>
      <c r="J262" s="154"/>
      <c r="K262" s="156"/>
      <c r="L262" s="154"/>
      <c r="M262" s="155"/>
      <c r="N262" s="156"/>
      <c r="O262" s="136"/>
      <c r="P262" s="139"/>
      <c r="Q262" s="142"/>
      <c r="R262" s="136"/>
      <c r="S262" s="142"/>
      <c r="T262" s="136"/>
      <c r="U262" s="145"/>
      <c r="AA262" s="42"/>
      <c r="AB262" s="44" t="str">
        <f>IF($P262="","0",VLOOKUP($P262,登録データ!$Q$4:$R$23,2,FALSE))</f>
        <v>0</v>
      </c>
      <c r="AC262" s="44" t="str">
        <f t="shared" si="149"/>
        <v>00</v>
      </c>
      <c r="AD262" s="44" t="str">
        <f t="shared" si="150"/>
        <v/>
      </c>
      <c r="AE262" s="44" t="str">
        <f t="shared" si="147"/>
        <v>000000</v>
      </c>
      <c r="AF262" s="44" t="str">
        <f t="shared" si="148"/>
        <v/>
      </c>
      <c r="AG262" s="44" t="str">
        <f t="shared" si="151"/>
        <v/>
      </c>
      <c r="AH262" s="147"/>
      <c r="AI262" s="147"/>
    </row>
    <row r="263" spans="2:35" ht="19.5" thickBot="1">
      <c r="B263" s="150"/>
      <c r="C263" s="166"/>
      <c r="D263" s="157"/>
      <c r="E263" s="158"/>
      <c r="F263" s="159"/>
      <c r="G263" s="157"/>
      <c r="H263" s="158"/>
      <c r="I263" s="159"/>
      <c r="J263" s="157"/>
      <c r="K263" s="159"/>
      <c r="L263" s="157"/>
      <c r="M263" s="158"/>
      <c r="N263" s="159"/>
      <c r="O263" s="137"/>
      <c r="P263" s="140"/>
      <c r="Q263" s="143"/>
      <c r="R263" s="137"/>
      <c r="S263" s="143"/>
      <c r="T263" s="137"/>
      <c r="U263" s="146"/>
      <c r="AA263" s="42"/>
      <c r="AB263" s="44" t="str">
        <f>IF($P263="","0",VLOOKUP($P263,登録データ!$Q$4:$R$23,2,FALSE))</f>
        <v>0</v>
      </c>
      <c r="AC263" s="44" t="str">
        <f t="shared" si="149"/>
        <v>00</v>
      </c>
      <c r="AD263" s="44" t="str">
        <f t="shared" si="150"/>
        <v/>
      </c>
      <c r="AE263" s="44" t="str">
        <f t="shared" si="147"/>
        <v>000000</v>
      </c>
      <c r="AF263" s="44" t="str">
        <f t="shared" si="148"/>
        <v/>
      </c>
      <c r="AG263" s="44" t="str">
        <f t="shared" si="151"/>
        <v/>
      </c>
      <c r="AH263" s="147"/>
      <c r="AI263" s="147"/>
    </row>
    <row r="264" spans="2:35" ht="19.5" thickTop="1">
      <c r="B264" s="149">
        <v>82</v>
      </c>
      <c r="C264" s="164"/>
      <c r="D264" s="151"/>
      <c r="E264" s="152"/>
      <c r="F264" s="153"/>
      <c r="G264" s="151"/>
      <c r="H264" s="152"/>
      <c r="I264" s="153"/>
      <c r="J264" s="151"/>
      <c r="K264" s="153"/>
      <c r="L264" s="151"/>
      <c r="M264" s="152"/>
      <c r="N264" s="153"/>
      <c r="O264" s="135" t="s">
        <v>170</v>
      </c>
      <c r="P264" s="138"/>
      <c r="Q264" s="141"/>
      <c r="R264" s="135" t="str">
        <f t="shared" ref="R264" si="184">IF($P264="","",IF(OR(RIGHT($P264,1)="m",RIGHT($P264,1)="H"),"分",""))</f>
        <v/>
      </c>
      <c r="S264" s="141"/>
      <c r="T264" s="135" t="str">
        <f t="shared" ref="T264" si="185">IF($P264="","",IF(OR(RIGHT($P264,1)="m",RIGHT($P264,1)="H"),"秒","m"))</f>
        <v/>
      </c>
      <c r="U264" s="144"/>
      <c r="AA264" s="42"/>
      <c r="AB264" s="44" t="str">
        <f>IF($P264="","0",VLOOKUP($P264,登録データ!$Q$4:$R$23,2,FALSE))</f>
        <v>0</v>
      </c>
      <c r="AC264" s="44" t="str">
        <f t="shared" si="149"/>
        <v>00</v>
      </c>
      <c r="AD264" s="44" t="str">
        <f t="shared" si="150"/>
        <v/>
      </c>
      <c r="AE264" s="44" t="str">
        <f t="shared" si="147"/>
        <v>000000</v>
      </c>
      <c r="AF264" s="44" t="str">
        <f t="shared" si="148"/>
        <v/>
      </c>
      <c r="AG264" s="44" t="str">
        <f t="shared" si="151"/>
        <v/>
      </c>
      <c r="AH264" s="147" t="str">
        <f>IF($C264="","",IF($C264="@",0,IF(COUNTIF($C$21:$C$620,$C264)=1,0,1)))</f>
        <v/>
      </c>
      <c r="AI264" s="147" t="str">
        <f>IF($L264="","",IF(OR($L264="北海道",$L264="東京都",$L264="大阪府",$L264="京都府",RIGHT($L264,1)="県"),0,1))</f>
        <v/>
      </c>
    </row>
    <row r="265" spans="2:35">
      <c r="B265" s="130"/>
      <c r="C265" s="165"/>
      <c r="D265" s="154"/>
      <c r="E265" s="155"/>
      <c r="F265" s="156"/>
      <c r="G265" s="154"/>
      <c r="H265" s="155"/>
      <c r="I265" s="156"/>
      <c r="J265" s="154"/>
      <c r="K265" s="156"/>
      <c r="L265" s="154"/>
      <c r="M265" s="155"/>
      <c r="N265" s="156"/>
      <c r="O265" s="136"/>
      <c r="P265" s="139"/>
      <c r="Q265" s="142"/>
      <c r="R265" s="136"/>
      <c r="S265" s="142"/>
      <c r="T265" s="136"/>
      <c r="U265" s="145"/>
      <c r="AA265" s="42"/>
      <c r="AB265" s="44" t="str">
        <f>IF($P265="","0",VLOOKUP($P265,登録データ!$Q$4:$R$23,2,FALSE))</f>
        <v>0</v>
      </c>
      <c r="AC265" s="44" t="str">
        <f t="shared" si="149"/>
        <v>00</v>
      </c>
      <c r="AD265" s="44" t="str">
        <f t="shared" si="150"/>
        <v/>
      </c>
      <c r="AE265" s="44" t="str">
        <f t="shared" si="147"/>
        <v>000000</v>
      </c>
      <c r="AF265" s="44" t="str">
        <f t="shared" si="148"/>
        <v/>
      </c>
      <c r="AG265" s="44" t="str">
        <f t="shared" si="151"/>
        <v/>
      </c>
      <c r="AH265" s="147"/>
      <c r="AI265" s="147"/>
    </row>
    <row r="266" spans="2:35" ht="19.5" thickBot="1">
      <c r="B266" s="150"/>
      <c r="C266" s="166"/>
      <c r="D266" s="157"/>
      <c r="E266" s="158"/>
      <c r="F266" s="159"/>
      <c r="G266" s="157"/>
      <c r="H266" s="158"/>
      <c r="I266" s="159"/>
      <c r="J266" s="157"/>
      <c r="K266" s="159"/>
      <c r="L266" s="157"/>
      <c r="M266" s="158"/>
      <c r="N266" s="159"/>
      <c r="O266" s="137"/>
      <c r="P266" s="140"/>
      <c r="Q266" s="143"/>
      <c r="R266" s="137"/>
      <c r="S266" s="143"/>
      <c r="T266" s="137"/>
      <c r="U266" s="146"/>
      <c r="AA266" s="42"/>
      <c r="AB266" s="44" t="str">
        <f>IF($P266="","0",VLOOKUP($P266,登録データ!$Q$4:$R$23,2,FALSE))</f>
        <v>0</v>
      </c>
      <c r="AC266" s="44" t="str">
        <f t="shared" si="149"/>
        <v>00</v>
      </c>
      <c r="AD266" s="44" t="str">
        <f t="shared" si="150"/>
        <v/>
      </c>
      <c r="AE266" s="44" t="str">
        <f t="shared" si="147"/>
        <v>000000</v>
      </c>
      <c r="AF266" s="44" t="str">
        <f t="shared" si="148"/>
        <v/>
      </c>
      <c r="AG266" s="44" t="str">
        <f t="shared" si="151"/>
        <v/>
      </c>
      <c r="AH266" s="147"/>
      <c r="AI266" s="147"/>
    </row>
    <row r="267" spans="2:35" ht="19.5" thickTop="1">
      <c r="B267" s="149">
        <v>83</v>
      </c>
      <c r="C267" s="164"/>
      <c r="D267" s="151"/>
      <c r="E267" s="152"/>
      <c r="F267" s="153"/>
      <c r="G267" s="151"/>
      <c r="H267" s="152"/>
      <c r="I267" s="153"/>
      <c r="J267" s="151"/>
      <c r="K267" s="153"/>
      <c r="L267" s="151"/>
      <c r="M267" s="152"/>
      <c r="N267" s="153"/>
      <c r="O267" s="135" t="s">
        <v>170</v>
      </c>
      <c r="P267" s="138"/>
      <c r="Q267" s="141"/>
      <c r="R267" s="135" t="str">
        <f t="shared" ref="R267" si="186">IF($P267="","",IF(OR(RIGHT($P267,1)="m",RIGHT($P267,1)="H"),"分",""))</f>
        <v/>
      </c>
      <c r="S267" s="141"/>
      <c r="T267" s="135" t="str">
        <f t="shared" ref="T267" si="187">IF($P267="","",IF(OR(RIGHT($P267,1)="m",RIGHT($P267,1)="H"),"秒","m"))</f>
        <v/>
      </c>
      <c r="U267" s="144"/>
      <c r="AA267" s="42"/>
      <c r="AB267" s="44" t="str">
        <f>IF($P267="","0",VLOOKUP($P267,登録データ!$Q$4:$R$23,2,FALSE))</f>
        <v>0</v>
      </c>
      <c r="AC267" s="44" t="str">
        <f t="shared" si="149"/>
        <v>00</v>
      </c>
      <c r="AD267" s="44" t="str">
        <f t="shared" si="150"/>
        <v/>
      </c>
      <c r="AE267" s="44" t="str">
        <f t="shared" si="147"/>
        <v>000000</v>
      </c>
      <c r="AF267" s="44" t="str">
        <f t="shared" si="148"/>
        <v/>
      </c>
      <c r="AG267" s="44" t="str">
        <f t="shared" si="151"/>
        <v/>
      </c>
      <c r="AH267" s="147" t="str">
        <f>IF($C267="","",IF($C267="@",0,IF(COUNTIF($C$21:$C$620,$C267)=1,0,1)))</f>
        <v/>
      </c>
      <c r="AI267" s="147" t="str">
        <f>IF($L267="","",IF(OR($L267="北海道",$L267="東京都",$L267="大阪府",$L267="京都府",RIGHT($L267,1)="県"),0,1))</f>
        <v/>
      </c>
    </row>
    <row r="268" spans="2:35">
      <c r="B268" s="130"/>
      <c r="C268" s="165"/>
      <c r="D268" s="154"/>
      <c r="E268" s="155"/>
      <c r="F268" s="156"/>
      <c r="G268" s="154"/>
      <c r="H268" s="155"/>
      <c r="I268" s="156"/>
      <c r="J268" s="154"/>
      <c r="K268" s="156"/>
      <c r="L268" s="154"/>
      <c r="M268" s="155"/>
      <c r="N268" s="156"/>
      <c r="O268" s="136"/>
      <c r="P268" s="139"/>
      <c r="Q268" s="142"/>
      <c r="R268" s="136"/>
      <c r="S268" s="142"/>
      <c r="T268" s="136"/>
      <c r="U268" s="145"/>
      <c r="AA268" s="42"/>
      <c r="AB268" s="44" t="str">
        <f>IF($P268="","0",VLOOKUP($P268,登録データ!$Q$4:$R$23,2,FALSE))</f>
        <v>0</v>
      </c>
      <c r="AC268" s="44" t="str">
        <f t="shared" si="149"/>
        <v>00</v>
      </c>
      <c r="AD268" s="44" t="str">
        <f t="shared" si="150"/>
        <v/>
      </c>
      <c r="AE268" s="44" t="str">
        <f t="shared" si="147"/>
        <v>000000</v>
      </c>
      <c r="AF268" s="44" t="str">
        <f t="shared" si="148"/>
        <v/>
      </c>
      <c r="AG268" s="44" t="str">
        <f t="shared" si="151"/>
        <v/>
      </c>
      <c r="AH268" s="147"/>
      <c r="AI268" s="147"/>
    </row>
    <row r="269" spans="2:35" ht="19.5" thickBot="1">
      <c r="B269" s="150"/>
      <c r="C269" s="166"/>
      <c r="D269" s="157"/>
      <c r="E269" s="158"/>
      <c r="F269" s="159"/>
      <c r="G269" s="157"/>
      <c r="H269" s="158"/>
      <c r="I269" s="159"/>
      <c r="J269" s="157"/>
      <c r="K269" s="159"/>
      <c r="L269" s="157"/>
      <c r="M269" s="158"/>
      <c r="N269" s="159"/>
      <c r="O269" s="137"/>
      <c r="P269" s="140"/>
      <c r="Q269" s="143"/>
      <c r="R269" s="137"/>
      <c r="S269" s="143"/>
      <c r="T269" s="137"/>
      <c r="U269" s="146"/>
      <c r="AA269" s="42"/>
      <c r="AB269" s="44" t="str">
        <f>IF($P269="","0",VLOOKUP($P269,登録データ!$Q$4:$R$23,2,FALSE))</f>
        <v>0</v>
      </c>
      <c r="AC269" s="44" t="str">
        <f t="shared" si="149"/>
        <v>00</v>
      </c>
      <c r="AD269" s="44" t="str">
        <f t="shared" si="150"/>
        <v/>
      </c>
      <c r="AE269" s="44" t="str">
        <f t="shared" si="147"/>
        <v>000000</v>
      </c>
      <c r="AF269" s="44" t="str">
        <f t="shared" si="148"/>
        <v/>
      </c>
      <c r="AG269" s="44" t="str">
        <f t="shared" si="151"/>
        <v/>
      </c>
      <c r="AH269" s="147"/>
      <c r="AI269" s="147"/>
    </row>
    <row r="270" spans="2:35" ht="19.5" thickTop="1">
      <c r="B270" s="149">
        <v>84</v>
      </c>
      <c r="C270" s="164"/>
      <c r="D270" s="151"/>
      <c r="E270" s="152"/>
      <c r="F270" s="153"/>
      <c r="G270" s="151"/>
      <c r="H270" s="152"/>
      <c r="I270" s="153"/>
      <c r="J270" s="151"/>
      <c r="K270" s="153"/>
      <c r="L270" s="151"/>
      <c r="M270" s="152"/>
      <c r="N270" s="153"/>
      <c r="O270" s="135" t="s">
        <v>170</v>
      </c>
      <c r="P270" s="138"/>
      <c r="Q270" s="141"/>
      <c r="R270" s="135" t="str">
        <f t="shared" ref="R270" si="188">IF($P270="","",IF(OR(RIGHT($P270,1)="m",RIGHT($P270,1)="H"),"分",""))</f>
        <v/>
      </c>
      <c r="S270" s="141"/>
      <c r="T270" s="135" t="str">
        <f t="shared" ref="T270" si="189">IF($P270="","",IF(OR(RIGHT($P270,1)="m",RIGHT($P270,1)="H"),"秒","m"))</f>
        <v/>
      </c>
      <c r="U270" s="144"/>
      <c r="AA270" s="42"/>
      <c r="AB270" s="44" t="str">
        <f>IF($P270="","0",VLOOKUP($P270,登録データ!$Q$4:$R$23,2,FALSE))</f>
        <v>0</v>
      </c>
      <c r="AC270" s="44" t="str">
        <f t="shared" si="149"/>
        <v>00</v>
      </c>
      <c r="AD270" s="44" t="str">
        <f t="shared" si="150"/>
        <v/>
      </c>
      <c r="AE270" s="44" t="str">
        <f t="shared" si="147"/>
        <v>000000</v>
      </c>
      <c r="AF270" s="44" t="str">
        <f t="shared" si="148"/>
        <v/>
      </c>
      <c r="AG270" s="44" t="str">
        <f t="shared" si="151"/>
        <v/>
      </c>
      <c r="AH270" s="147" t="str">
        <f>IF($C270="","",IF($C270="@",0,IF(COUNTIF($C$21:$C$620,$C270)=1,0,1)))</f>
        <v/>
      </c>
      <c r="AI270" s="147" t="str">
        <f>IF($L270="","",IF(OR($L270="北海道",$L270="東京都",$L270="大阪府",$L270="京都府",RIGHT($L270,1)="県"),0,1))</f>
        <v/>
      </c>
    </row>
    <row r="271" spans="2:35">
      <c r="B271" s="130"/>
      <c r="C271" s="165"/>
      <c r="D271" s="154"/>
      <c r="E271" s="155"/>
      <c r="F271" s="156"/>
      <c r="G271" s="154"/>
      <c r="H271" s="155"/>
      <c r="I271" s="156"/>
      <c r="J271" s="154"/>
      <c r="K271" s="156"/>
      <c r="L271" s="154"/>
      <c r="M271" s="155"/>
      <c r="N271" s="156"/>
      <c r="O271" s="136"/>
      <c r="P271" s="139"/>
      <c r="Q271" s="142"/>
      <c r="R271" s="136"/>
      <c r="S271" s="142"/>
      <c r="T271" s="136"/>
      <c r="U271" s="145"/>
      <c r="AA271" s="42"/>
      <c r="AB271" s="44" t="str">
        <f>IF($P271="","0",VLOOKUP($P271,登録データ!$Q$4:$R$23,2,FALSE))</f>
        <v>0</v>
      </c>
      <c r="AC271" s="44" t="str">
        <f t="shared" si="149"/>
        <v>00</v>
      </c>
      <c r="AD271" s="44" t="str">
        <f t="shared" si="150"/>
        <v/>
      </c>
      <c r="AE271" s="44" t="str">
        <f t="shared" si="147"/>
        <v>000000</v>
      </c>
      <c r="AF271" s="44" t="str">
        <f t="shared" si="148"/>
        <v/>
      </c>
      <c r="AG271" s="44" t="str">
        <f t="shared" si="151"/>
        <v/>
      </c>
      <c r="AH271" s="147"/>
      <c r="AI271" s="147"/>
    </row>
    <row r="272" spans="2:35" ht="19.5" thickBot="1">
      <c r="B272" s="150"/>
      <c r="C272" s="166"/>
      <c r="D272" s="157"/>
      <c r="E272" s="158"/>
      <c r="F272" s="159"/>
      <c r="G272" s="157"/>
      <c r="H272" s="158"/>
      <c r="I272" s="159"/>
      <c r="J272" s="157"/>
      <c r="K272" s="159"/>
      <c r="L272" s="157"/>
      <c r="M272" s="158"/>
      <c r="N272" s="159"/>
      <c r="O272" s="137"/>
      <c r="P272" s="140"/>
      <c r="Q272" s="143"/>
      <c r="R272" s="137"/>
      <c r="S272" s="143"/>
      <c r="T272" s="137"/>
      <c r="U272" s="146"/>
      <c r="AA272" s="42"/>
      <c r="AB272" s="44" t="str">
        <f>IF($P272="","0",VLOOKUP($P272,登録データ!$Q$4:$R$23,2,FALSE))</f>
        <v>0</v>
      </c>
      <c r="AC272" s="44" t="str">
        <f t="shared" si="149"/>
        <v>00</v>
      </c>
      <c r="AD272" s="44" t="str">
        <f t="shared" si="150"/>
        <v/>
      </c>
      <c r="AE272" s="44" t="str">
        <f t="shared" si="147"/>
        <v>000000</v>
      </c>
      <c r="AF272" s="44" t="str">
        <f t="shared" si="148"/>
        <v/>
      </c>
      <c r="AG272" s="44" t="str">
        <f t="shared" si="151"/>
        <v/>
      </c>
      <c r="AH272" s="147"/>
      <c r="AI272" s="147"/>
    </row>
    <row r="273" spans="2:35" ht="19.5" thickTop="1">
      <c r="B273" s="149">
        <v>85</v>
      </c>
      <c r="C273" s="164"/>
      <c r="D273" s="151"/>
      <c r="E273" s="152"/>
      <c r="F273" s="153"/>
      <c r="G273" s="151"/>
      <c r="H273" s="152"/>
      <c r="I273" s="153"/>
      <c r="J273" s="151"/>
      <c r="K273" s="153"/>
      <c r="L273" s="151"/>
      <c r="M273" s="152"/>
      <c r="N273" s="153"/>
      <c r="O273" s="135" t="s">
        <v>170</v>
      </c>
      <c r="P273" s="138"/>
      <c r="Q273" s="141"/>
      <c r="R273" s="135" t="str">
        <f t="shared" ref="R273" si="190">IF($P273="","",IF(OR(RIGHT($P273,1)="m",RIGHT($P273,1)="H"),"分",""))</f>
        <v/>
      </c>
      <c r="S273" s="141"/>
      <c r="T273" s="135" t="str">
        <f t="shared" ref="T273" si="191">IF($P273="","",IF(OR(RIGHT($P273,1)="m",RIGHT($P273,1)="H"),"秒","m"))</f>
        <v/>
      </c>
      <c r="U273" s="144"/>
      <c r="AA273" s="42"/>
      <c r="AB273" s="44" t="str">
        <f>IF($P273="","0",VLOOKUP($P273,登録データ!$Q$4:$R$23,2,FALSE))</f>
        <v>0</v>
      </c>
      <c r="AC273" s="44" t="str">
        <f t="shared" si="149"/>
        <v>00</v>
      </c>
      <c r="AD273" s="44" t="str">
        <f t="shared" si="150"/>
        <v/>
      </c>
      <c r="AE273" s="44" t="str">
        <f t="shared" si="147"/>
        <v>000000</v>
      </c>
      <c r="AF273" s="44" t="str">
        <f t="shared" si="148"/>
        <v/>
      </c>
      <c r="AG273" s="44" t="str">
        <f t="shared" si="151"/>
        <v/>
      </c>
      <c r="AH273" s="147" t="str">
        <f>IF($C273="","",IF($C273="@",0,IF(COUNTIF($C$21:$C$620,$C273)=1,0,1)))</f>
        <v/>
      </c>
      <c r="AI273" s="147" t="str">
        <f>IF($L273="","",IF(OR($L273="北海道",$L273="東京都",$L273="大阪府",$L273="京都府",RIGHT($L273,1)="県"),0,1))</f>
        <v/>
      </c>
    </row>
    <row r="274" spans="2:35">
      <c r="B274" s="130"/>
      <c r="C274" s="165"/>
      <c r="D274" s="154"/>
      <c r="E274" s="155"/>
      <c r="F274" s="156"/>
      <c r="G274" s="154"/>
      <c r="H274" s="155"/>
      <c r="I274" s="156"/>
      <c r="J274" s="154"/>
      <c r="K274" s="156"/>
      <c r="L274" s="154"/>
      <c r="M274" s="155"/>
      <c r="N274" s="156"/>
      <c r="O274" s="136"/>
      <c r="P274" s="139"/>
      <c r="Q274" s="142"/>
      <c r="R274" s="136"/>
      <c r="S274" s="142"/>
      <c r="T274" s="136"/>
      <c r="U274" s="145"/>
      <c r="AA274" s="42"/>
      <c r="AB274" s="44" t="str">
        <f>IF($P274="","0",VLOOKUP($P274,登録データ!$Q$4:$R$23,2,FALSE))</f>
        <v>0</v>
      </c>
      <c r="AC274" s="44" t="str">
        <f t="shared" si="149"/>
        <v>00</v>
      </c>
      <c r="AD274" s="44" t="str">
        <f t="shared" si="150"/>
        <v/>
      </c>
      <c r="AE274" s="44" t="str">
        <f t="shared" si="147"/>
        <v>000000</v>
      </c>
      <c r="AF274" s="44" t="str">
        <f t="shared" si="148"/>
        <v/>
      </c>
      <c r="AG274" s="44" t="str">
        <f t="shared" si="151"/>
        <v/>
      </c>
      <c r="AH274" s="147"/>
      <c r="AI274" s="147"/>
    </row>
    <row r="275" spans="2:35" ht="19.5" thickBot="1">
      <c r="B275" s="150"/>
      <c r="C275" s="166"/>
      <c r="D275" s="157"/>
      <c r="E275" s="158"/>
      <c r="F275" s="159"/>
      <c r="G275" s="157"/>
      <c r="H275" s="158"/>
      <c r="I275" s="159"/>
      <c r="J275" s="157"/>
      <c r="K275" s="159"/>
      <c r="L275" s="157"/>
      <c r="M275" s="158"/>
      <c r="N275" s="159"/>
      <c r="O275" s="137"/>
      <c r="P275" s="140"/>
      <c r="Q275" s="143"/>
      <c r="R275" s="137"/>
      <c r="S275" s="143"/>
      <c r="T275" s="137"/>
      <c r="U275" s="146"/>
      <c r="AA275" s="42"/>
      <c r="AB275" s="44" t="str">
        <f>IF($P275="","0",VLOOKUP($P275,登録データ!$Q$4:$R$23,2,FALSE))</f>
        <v>0</v>
      </c>
      <c r="AC275" s="44" t="str">
        <f t="shared" si="149"/>
        <v>00</v>
      </c>
      <c r="AD275" s="44" t="str">
        <f t="shared" si="150"/>
        <v/>
      </c>
      <c r="AE275" s="44" t="str">
        <f t="shared" si="147"/>
        <v>000000</v>
      </c>
      <c r="AF275" s="44" t="str">
        <f t="shared" si="148"/>
        <v/>
      </c>
      <c r="AG275" s="44" t="str">
        <f t="shared" si="151"/>
        <v/>
      </c>
      <c r="AH275" s="147"/>
      <c r="AI275" s="147"/>
    </row>
    <row r="276" spans="2:35" ht="19.5" thickTop="1">
      <c r="B276" s="149">
        <v>86</v>
      </c>
      <c r="C276" s="164"/>
      <c r="D276" s="151"/>
      <c r="E276" s="152"/>
      <c r="F276" s="153"/>
      <c r="G276" s="151"/>
      <c r="H276" s="152"/>
      <c r="I276" s="153"/>
      <c r="J276" s="151"/>
      <c r="K276" s="153"/>
      <c r="L276" s="151"/>
      <c r="M276" s="152"/>
      <c r="N276" s="153"/>
      <c r="O276" s="135" t="s">
        <v>170</v>
      </c>
      <c r="P276" s="138"/>
      <c r="Q276" s="141"/>
      <c r="R276" s="135" t="str">
        <f t="shared" ref="R276" si="192">IF($P276="","",IF(OR(RIGHT($P276,1)="m",RIGHT($P276,1)="H"),"分",""))</f>
        <v/>
      </c>
      <c r="S276" s="141"/>
      <c r="T276" s="135" t="str">
        <f t="shared" ref="T276" si="193">IF($P276="","",IF(OR(RIGHT($P276,1)="m",RIGHT($P276,1)="H"),"秒","m"))</f>
        <v/>
      </c>
      <c r="U276" s="144"/>
      <c r="AA276" s="42"/>
      <c r="AB276" s="44" t="str">
        <f>IF($P276="","0",VLOOKUP($P276,登録データ!$Q$4:$R$23,2,FALSE))</f>
        <v>0</v>
      </c>
      <c r="AC276" s="44" t="str">
        <f t="shared" si="149"/>
        <v>00</v>
      </c>
      <c r="AD276" s="44" t="str">
        <f t="shared" si="150"/>
        <v/>
      </c>
      <c r="AE276" s="44" t="str">
        <f t="shared" si="147"/>
        <v>000000</v>
      </c>
      <c r="AF276" s="44" t="str">
        <f t="shared" si="148"/>
        <v/>
      </c>
      <c r="AG276" s="44" t="str">
        <f t="shared" si="151"/>
        <v/>
      </c>
      <c r="AH276" s="147" t="str">
        <f>IF($C276="","",IF($C276="@",0,IF(COUNTIF($C$21:$C$620,$C276)=1,0,1)))</f>
        <v/>
      </c>
      <c r="AI276" s="147" t="str">
        <f>IF($L276="","",IF(OR($L276="北海道",$L276="東京都",$L276="大阪府",$L276="京都府",RIGHT($L276,1)="県"),0,1))</f>
        <v/>
      </c>
    </row>
    <row r="277" spans="2:35">
      <c r="B277" s="130"/>
      <c r="C277" s="165"/>
      <c r="D277" s="154"/>
      <c r="E277" s="155"/>
      <c r="F277" s="156"/>
      <c r="G277" s="154"/>
      <c r="H277" s="155"/>
      <c r="I277" s="156"/>
      <c r="J277" s="154"/>
      <c r="K277" s="156"/>
      <c r="L277" s="154"/>
      <c r="M277" s="155"/>
      <c r="N277" s="156"/>
      <c r="O277" s="136"/>
      <c r="P277" s="139"/>
      <c r="Q277" s="142"/>
      <c r="R277" s="136"/>
      <c r="S277" s="142"/>
      <c r="T277" s="136"/>
      <c r="U277" s="145"/>
      <c r="AA277" s="42"/>
      <c r="AB277" s="44" t="str">
        <f>IF($P277="","0",VLOOKUP($P277,登録データ!$Q$4:$R$23,2,FALSE))</f>
        <v>0</v>
      </c>
      <c r="AC277" s="44" t="str">
        <f t="shared" si="149"/>
        <v>00</v>
      </c>
      <c r="AD277" s="44" t="str">
        <f t="shared" si="150"/>
        <v/>
      </c>
      <c r="AE277" s="44" t="str">
        <f t="shared" ref="AE277:AE340" si="194">IF($AD277=2,IF($S277="","0000",CONCATENATE(RIGHT($S277+100,2),$AC277)),IF($S277="","000000",CONCATENATE(RIGHT($Q277+100,2),RIGHT($S277+100,2),$AC277)))</f>
        <v>000000</v>
      </c>
      <c r="AF277" s="44" t="str">
        <f t="shared" ref="AF277:AF340" si="195">IF($P277="","",CONCATENATE($AB277," ",IF($AD277=1,RIGHT($AE277+10000000,7),RIGHT($AE277+100000,5))))</f>
        <v/>
      </c>
      <c r="AG277" s="44" t="str">
        <f t="shared" si="151"/>
        <v/>
      </c>
      <c r="AH277" s="147"/>
      <c r="AI277" s="147"/>
    </row>
    <row r="278" spans="2:35" ht="19.5" thickBot="1">
      <c r="B278" s="150"/>
      <c r="C278" s="166"/>
      <c r="D278" s="157"/>
      <c r="E278" s="158"/>
      <c r="F278" s="159"/>
      <c r="G278" s="157"/>
      <c r="H278" s="158"/>
      <c r="I278" s="159"/>
      <c r="J278" s="157"/>
      <c r="K278" s="159"/>
      <c r="L278" s="157"/>
      <c r="M278" s="158"/>
      <c r="N278" s="159"/>
      <c r="O278" s="137"/>
      <c r="P278" s="140"/>
      <c r="Q278" s="143"/>
      <c r="R278" s="137"/>
      <c r="S278" s="143"/>
      <c r="T278" s="137"/>
      <c r="U278" s="146"/>
      <c r="AA278" s="42"/>
      <c r="AB278" s="44" t="str">
        <f>IF($P278="","0",VLOOKUP($P278,登録データ!$Q$4:$R$23,2,FALSE))</f>
        <v>0</v>
      </c>
      <c r="AC278" s="44" t="str">
        <f t="shared" ref="AC278:AC341" si="196">IF($U278="","00",IF(LEN($U278)=1,$U278*10,$U278))</f>
        <v>00</v>
      </c>
      <c r="AD278" s="44" t="str">
        <f t="shared" ref="AD278:AD341" si="197">IF($P278="","",IF(OR(RIGHT($P278,1)="m",RIGHT($P278,1)="H"),1,2))</f>
        <v/>
      </c>
      <c r="AE278" s="44" t="str">
        <f t="shared" si="194"/>
        <v>000000</v>
      </c>
      <c r="AF278" s="44" t="str">
        <f t="shared" si="195"/>
        <v/>
      </c>
      <c r="AG278" s="44" t="str">
        <f t="shared" ref="AG278:AG341" si="198">IF($S278="","",IF(OR(VALUE($S278)&lt;60,$T278="m"),0,1))</f>
        <v/>
      </c>
      <c r="AH278" s="147"/>
      <c r="AI278" s="147"/>
    </row>
    <row r="279" spans="2:35" ht="19.5" thickTop="1">
      <c r="B279" s="149">
        <v>87</v>
      </c>
      <c r="C279" s="164"/>
      <c r="D279" s="151"/>
      <c r="E279" s="152"/>
      <c r="F279" s="153"/>
      <c r="G279" s="151"/>
      <c r="H279" s="152"/>
      <c r="I279" s="153"/>
      <c r="J279" s="151"/>
      <c r="K279" s="153"/>
      <c r="L279" s="151"/>
      <c r="M279" s="152"/>
      <c r="N279" s="153"/>
      <c r="O279" s="135" t="s">
        <v>170</v>
      </c>
      <c r="P279" s="138"/>
      <c r="Q279" s="141"/>
      <c r="R279" s="135" t="str">
        <f t="shared" ref="R279" si="199">IF($P279="","",IF(OR(RIGHT($P279,1)="m",RIGHT($P279,1)="H"),"分",""))</f>
        <v/>
      </c>
      <c r="S279" s="141"/>
      <c r="T279" s="135" t="str">
        <f t="shared" ref="T279" si="200">IF($P279="","",IF(OR(RIGHT($P279,1)="m",RIGHT($P279,1)="H"),"秒","m"))</f>
        <v/>
      </c>
      <c r="U279" s="144"/>
      <c r="AA279" s="42"/>
      <c r="AB279" s="44" t="str">
        <f>IF($P279="","0",VLOOKUP($P279,登録データ!$Q$4:$R$23,2,FALSE))</f>
        <v>0</v>
      </c>
      <c r="AC279" s="44" t="str">
        <f t="shared" si="196"/>
        <v>00</v>
      </c>
      <c r="AD279" s="44" t="str">
        <f t="shared" si="197"/>
        <v/>
      </c>
      <c r="AE279" s="44" t="str">
        <f t="shared" si="194"/>
        <v>000000</v>
      </c>
      <c r="AF279" s="44" t="str">
        <f t="shared" si="195"/>
        <v/>
      </c>
      <c r="AG279" s="44" t="str">
        <f t="shared" si="198"/>
        <v/>
      </c>
      <c r="AH279" s="147" t="str">
        <f>IF($C279="","",IF($C279="@",0,IF(COUNTIF($C$21:$C$620,$C279)=1,0,1)))</f>
        <v/>
      </c>
      <c r="AI279" s="147" t="str">
        <f>IF($L279="","",IF(OR($L279="北海道",$L279="東京都",$L279="大阪府",$L279="京都府",RIGHT($L279,1)="県"),0,1))</f>
        <v/>
      </c>
    </row>
    <row r="280" spans="2:35">
      <c r="B280" s="130"/>
      <c r="C280" s="165"/>
      <c r="D280" s="154"/>
      <c r="E280" s="155"/>
      <c r="F280" s="156"/>
      <c r="G280" s="154"/>
      <c r="H280" s="155"/>
      <c r="I280" s="156"/>
      <c r="J280" s="154"/>
      <c r="K280" s="156"/>
      <c r="L280" s="154"/>
      <c r="M280" s="155"/>
      <c r="N280" s="156"/>
      <c r="O280" s="136"/>
      <c r="P280" s="139"/>
      <c r="Q280" s="142"/>
      <c r="R280" s="136"/>
      <c r="S280" s="142"/>
      <c r="T280" s="136"/>
      <c r="U280" s="145"/>
      <c r="AA280" s="42"/>
      <c r="AB280" s="44" t="str">
        <f>IF($P280="","0",VLOOKUP($P280,登録データ!$Q$4:$R$23,2,FALSE))</f>
        <v>0</v>
      </c>
      <c r="AC280" s="44" t="str">
        <f t="shared" si="196"/>
        <v>00</v>
      </c>
      <c r="AD280" s="44" t="str">
        <f t="shared" si="197"/>
        <v/>
      </c>
      <c r="AE280" s="44" t="str">
        <f t="shared" si="194"/>
        <v>000000</v>
      </c>
      <c r="AF280" s="44" t="str">
        <f t="shared" si="195"/>
        <v/>
      </c>
      <c r="AG280" s="44" t="str">
        <f t="shared" si="198"/>
        <v/>
      </c>
      <c r="AH280" s="147"/>
      <c r="AI280" s="147"/>
    </row>
    <row r="281" spans="2:35" ht="19.5" thickBot="1">
      <c r="B281" s="150"/>
      <c r="C281" s="166"/>
      <c r="D281" s="157"/>
      <c r="E281" s="158"/>
      <c r="F281" s="159"/>
      <c r="G281" s="157"/>
      <c r="H281" s="158"/>
      <c r="I281" s="159"/>
      <c r="J281" s="157"/>
      <c r="K281" s="159"/>
      <c r="L281" s="157"/>
      <c r="M281" s="158"/>
      <c r="N281" s="159"/>
      <c r="O281" s="137"/>
      <c r="P281" s="140"/>
      <c r="Q281" s="143"/>
      <c r="R281" s="137"/>
      <c r="S281" s="143"/>
      <c r="T281" s="137"/>
      <c r="U281" s="146"/>
      <c r="AA281" s="42"/>
      <c r="AB281" s="44" t="str">
        <f>IF($P281="","0",VLOOKUP($P281,登録データ!$Q$4:$R$23,2,FALSE))</f>
        <v>0</v>
      </c>
      <c r="AC281" s="44" t="str">
        <f t="shared" si="196"/>
        <v>00</v>
      </c>
      <c r="AD281" s="44" t="str">
        <f t="shared" si="197"/>
        <v/>
      </c>
      <c r="AE281" s="44" t="str">
        <f t="shared" si="194"/>
        <v>000000</v>
      </c>
      <c r="AF281" s="44" t="str">
        <f t="shared" si="195"/>
        <v/>
      </c>
      <c r="AG281" s="44" t="str">
        <f t="shared" si="198"/>
        <v/>
      </c>
      <c r="AH281" s="147"/>
      <c r="AI281" s="147"/>
    </row>
    <row r="282" spans="2:35" ht="19.5" thickTop="1">
      <c r="B282" s="149">
        <v>88</v>
      </c>
      <c r="C282" s="164"/>
      <c r="D282" s="151"/>
      <c r="E282" s="152"/>
      <c r="F282" s="153"/>
      <c r="G282" s="151"/>
      <c r="H282" s="152"/>
      <c r="I282" s="153"/>
      <c r="J282" s="151"/>
      <c r="K282" s="153"/>
      <c r="L282" s="151"/>
      <c r="M282" s="152"/>
      <c r="N282" s="153"/>
      <c r="O282" s="135" t="s">
        <v>170</v>
      </c>
      <c r="P282" s="138"/>
      <c r="Q282" s="141"/>
      <c r="R282" s="135" t="str">
        <f t="shared" ref="R282" si="201">IF($P282="","",IF(OR(RIGHT($P282,1)="m",RIGHT($P282,1)="H"),"分",""))</f>
        <v/>
      </c>
      <c r="S282" s="141"/>
      <c r="T282" s="135" t="str">
        <f t="shared" ref="T282" si="202">IF($P282="","",IF(OR(RIGHT($P282,1)="m",RIGHT($P282,1)="H"),"秒","m"))</f>
        <v/>
      </c>
      <c r="U282" s="144"/>
      <c r="AA282" s="42"/>
      <c r="AB282" s="44" t="str">
        <f>IF($P282="","0",VLOOKUP($P282,登録データ!$Q$4:$R$23,2,FALSE))</f>
        <v>0</v>
      </c>
      <c r="AC282" s="44" t="str">
        <f t="shared" si="196"/>
        <v>00</v>
      </c>
      <c r="AD282" s="44" t="str">
        <f t="shared" si="197"/>
        <v/>
      </c>
      <c r="AE282" s="44" t="str">
        <f t="shared" si="194"/>
        <v>000000</v>
      </c>
      <c r="AF282" s="44" t="str">
        <f t="shared" si="195"/>
        <v/>
      </c>
      <c r="AG282" s="44" t="str">
        <f t="shared" si="198"/>
        <v/>
      </c>
      <c r="AH282" s="147" t="str">
        <f>IF($C282="","",IF($C282="@",0,IF(COUNTIF($C$21:$C$620,$C282)=1,0,1)))</f>
        <v/>
      </c>
      <c r="AI282" s="147" t="str">
        <f>IF($L282="","",IF(OR($L282="北海道",$L282="東京都",$L282="大阪府",$L282="京都府",RIGHT($L282,1)="県"),0,1))</f>
        <v/>
      </c>
    </row>
    <row r="283" spans="2:35">
      <c r="B283" s="130"/>
      <c r="C283" s="165"/>
      <c r="D283" s="154"/>
      <c r="E283" s="155"/>
      <c r="F283" s="156"/>
      <c r="G283" s="154"/>
      <c r="H283" s="155"/>
      <c r="I283" s="156"/>
      <c r="J283" s="154"/>
      <c r="K283" s="156"/>
      <c r="L283" s="154"/>
      <c r="M283" s="155"/>
      <c r="N283" s="156"/>
      <c r="O283" s="136"/>
      <c r="P283" s="139"/>
      <c r="Q283" s="142"/>
      <c r="R283" s="136"/>
      <c r="S283" s="142"/>
      <c r="T283" s="136"/>
      <c r="U283" s="145"/>
      <c r="AA283" s="42"/>
      <c r="AB283" s="44" t="str">
        <f>IF($P283="","0",VLOOKUP($P283,登録データ!$Q$4:$R$23,2,FALSE))</f>
        <v>0</v>
      </c>
      <c r="AC283" s="44" t="str">
        <f t="shared" si="196"/>
        <v>00</v>
      </c>
      <c r="AD283" s="44" t="str">
        <f t="shared" si="197"/>
        <v/>
      </c>
      <c r="AE283" s="44" t="str">
        <f t="shared" si="194"/>
        <v>000000</v>
      </c>
      <c r="AF283" s="44" t="str">
        <f t="shared" si="195"/>
        <v/>
      </c>
      <c r="AG283" s="44" t="str">
        <f t="shared" si="198"/>
        <v/>
      </c>
      <c r="AH283" s="147"/>
      <c r="AI283" s="147"/>
    </row>
    <row r="284" spans="2:35" ht="19.5" thickBot="1">
      <c r="B284" s="150"/>
      <c r="C284" s="166"/>
      <c r="D284" s="157"/>
      <c r="E284" s="158"/>
      <c r="F284" s="159"/>
      <c r="G284" s="157"/>
      <c r="H284" s="158"/>
      <c r="I284" s="159"/>
      <c r="J284" s="157"/>
      <c r="K284" s="159"/>
      <c r="L284" s="157"/>
      <c r="M284" s="158"/>
      <c r="N284" s="159"/>
      <c r="O284" s="137"/>
      <c r="P284" s="140"/>
      <c r="Q284" s="143"/>
      <c r="R284" s="137"/>
      <c r="S284" s="143"/>
      <c r="T284" s="137"/>
      <c r="U284" s="146"/>
      <c r="AA284" s="42"/>
      <c r="AB284" s="44" t="str">
        <f>IF($P284="","0",VLOOKUP($P284,登録データ!$Q$4:$R$23,2,FALSE))</f>
        <v>0</v>
      </c>
      <c r="AC284" s="44" t="str">
        <f t="shared" si="196"/>
        <v>00</v>
      </c>
      <c r="AD284" s="44" t="str">
        <f t="shared" si="197"/>
        <v/>
      </c>
      <c r="AE284" s="44" t="str">
        <f t="shared" si="194"/>
        <v>000000</v>
      </c>
      <c r="AF284" s="44" t="str">
        <f t="shared" si="195"/>
        <v/>
      </c>
      <c r="AG284" s="44" t="str">
        <f t="shared" si="198"/>
        <v/>
      </c>
      <c r="AH284" s="147"/>
      <c r="AI284" s="147"/>
    </row>
    <row r="285" spans="2:35" ht="19.5" thickTop="1">
      <c r="B285" s="149">
        <v>89</v>
      </c>
      <c r="C285" s="164"/>
      <c r="D285" s="151"/>
      <c r="E285" s="152"/>
      <c r="F285" s="153"/>
      <c r="G285" s="151"/>
      <c r="H285" s="152"/>
      <c r="I285" s="153"/>
      <c r="J285" s="151"/>
      <c r="K285" s="153"/>
      <c r="L285" s="151"/>
      <c r="M285" s="152"/>
      <c r="N285" s="153"/>
      <c r="O285" s="135" t="s">
        <v>170</v>
      </c>
      <c r="P285" s="138"/>
      <c r="Q285" s="141"/>
      <c r="R285" s="135" t="str">
        <f t="shared" ref="R285" si="203">IF($P285="","",IF(OR(RIGHT($P285,1)="m",RIGHT($P285,1)="H"),"分",""))</f>
        <v/>
      </c>
      <c r="S285" s="141"/>
      <c r="T285" s="135" t="str">
        <f t="shared" ref="T285" si="204">IF($P285="","",IF(OR(RIGHT($P285,1)="m",RIGHT($P285,1)="H"),"秒","m"))</f>
        <v/>
      </c>
      <c r="U285" s="144"/>
      <c r="AA285" s="42"/>
      <c r="AB285" s="44" t="str">
        <f>IF($P285="","0",VLOOKUP($P285,登録データ!$Q$4:$R$23,2,FALSE))</f>
        <v>0</v>
      </c>
      <c r="AC285" s="44" t="str">
        <f t="shared" si="196"/>
        <v>00</v>
      </c>
      <c r="AD285" s="44" t="str">
        <f t="shared" si="197"/>
        <v/>
      </c>
      <c r="AE285" s="44" t="str">
        <f t="shared" si="194"/>
        <v>000000</v>
      </c>
      <c r="AF285" s="44" t="str">
        <f t="shared" si="195"/>
        <v/>
      </c>
      <c r="AG285" s="44" t="str">
        <f t="shared" si="198"/>
        <v/>
      </c>
      <c r="AH285" s="147" t="str">
        <f>IF($C285="","",IF($C285="@",0,IF(COUNTIF($C$21:$C$620,$C285)=1,0,1)))</f>
        <v/>
      </c>
      <c r="AI285" s="147" t="str">
        <f>IF($L285="","",IF(OR($L285="北海道",$L285="東京都",$L285="大阪府",$L285="京都府",RIGHT($L285,1)="県"),0,1))</f>
        <v/>
      </c>
    </row>
    <row r="286" spans="2:35">
      <c r="B286" s="130"/>
      <c r="C286" s="165"/>
      <c r="D286" s="154"/>
      <c r="E286" s="155"/>
      <c r="F286" s="156"/>
      <c r="G286" s="154"/>
      <c r="H286" s="155"/>
      <c r="I286" s="156"/>
      <c r="J286" s="154"/>
      <c r="K286" s="156"/>
      <c r="L286" s="154"/>
      <c r="M286" s="155"/>
      <c r="N286" s="156"/>
      <c r="O286" s="136"/>
      <c r="P286" s="139"/>
      <c r="Q286" s="142"/>
      <c r="R286" s="136"/>
      <c r="S286" s="142"/>
      <c r="T286" s="136"/>
      <c r="U286" s="145"/>
      <c r="AA286" s="42"/>
      <c r="AB286" s="44" t="str">
        <f>IF($P286="","0",VLOOKUP($P286,登録データ!$Q$4:$R$23,2,FALSE))</f>
        <v>0</v>
      </c>
      <c r="AC286" s="44" t="str">
        <f t="shared" si="196"/>
        <v>00</v>
      </c>
      <c r="AD286" s="44" t="str">
        <f t="shared" si="197"/>
        <v/>
      </c>
      <c r="AE286" s="44" t="str">
        <f t="shared" si="194"/>
        <v>000000</v>
      </c>
      <c r="AF286" s="44" t="str">
        <f t="shared" si="195"/>
        <v/>
      </c>
      <c r="AG286" s="44" t="str">
        <f t="shared" si="198"/>
        <v/>
      </c>
      <c r="AH286" s="147"/>
      <c r="AI286" s="147"/>
    </row>
    <row r="287" spans="2:35" ht="19.5" thickBot="1">
      <c r="B287" s="150"/>
      <c r="C287" s="166"/>
      <c r="D287" s="157"/>
      <c r="E287" s="158"/>
      <c r="F287" s="159"/>
      <c r="G287" s="157"/>
      <c r="H287" s="158"/>
      <c r="I287" s="159"/>
      <c r="J287" s="157"/>
      <c r="K287" s="159"/>
      <c r="L287" s="157"/>
      <c r="M287" s="158"/>
      <c r="N287" s="159"/>
      <c r="O287" s="137"/>
      <c r="P287" s="140"/>
      <c r="Q287" s="143"/>
      <c r="R287" s="137"/>
      <c r="S287" s="143"/>
      <c r="T287" s="137"/>
      <c r="U287" s="146"/>
      <c r="AA287" s="42"/>
      <c r="AB287" s="44" t="str">
        <f>IF($P287="","0",VLOOKUP($P287,登録データ!$Q$4:$R$23,2,FALSE))</f>
        <v>0</v>
      </c>
      <c r="AC287" s="44" t="str">
        <f t="shared" si="196"/>
        <v>00</v>
      </c>
      <c r="AD287" s="44" t="str">
        <f t="shared" si="197"/>
        <v/>
      </c>
      <c r="AE287" s="44" t="str">
        <f t="shared" si="194"/>
        <v>000000</v>
      </c>
      <c r="AF287" s="44" t="str">
        <f t="shared" si="195"/>
        <v/>
      </c>
      <c r="AG287" s="44" t="str">
        <f t="shared" si="198"/>
        <v/>
      </c>
      <c r="AH287" s="147"/>
      <c r="AI287" s="147"/>
    </row>
    <row r="288" spans="2:35" ht="19.5" thickTop="1">
      <c r="B288" s="149">
        <v>90</v>
      </c>
      <c r="C288" s="164"/>
      <c r="D288" s="151"/>
      <c r="E288" s="152"/>
      <c r="F288" s="153"/>
      <c r="G288" s="151"/>
      <c r="H288" s="152"/>
      <c r="I288" s="153"/>
      <c r="J288" s="151"/>
      <c r="K288" s="153"/>
      <c r="L288" s="151"/>
      <c r="M288" s="152"/>
      <c r="N288" s="153"/>
      <c r="O288" s="135" t="s">
        <v>170</v>
      </c>
      <c r="P288" s="138"/>
      <c r="Q288" s="141"/>
      <c r="R288" s="135" t="str">
        <f t="shared" ref="R288" si="205">IF($P288="","",IF(OR(RIGHT($P288,1)="m",RIGHT($P288,1)="H"),"分",""))</f>
        <v/>
      </c>
      <c r="S288" s="141"/>
      <c r="T288" s="135" t="str">
        <f t="shared" ref="T288" si="206">IF($P288="","",IF(OR(RIGHT($P288,1)="m",RIGHT($P288,1)="H"),"秒","m"))</f>
        <v/>
      </c>
      <c r="U288" s="144"/>
      <c r="AA288" s="42"/>
      <c r="AB288" s="44" t="str">
        <f>IF($P288="","0",VLOOKUP($P288,登録データ!$Q$4:$R$23,2,FALSE))</f>
        <v>0</v>
      </c>
      <c r="AC288" s="44" t="str">
        <f t="shared" si="196"/>
        <v>00</v>
      </c>
      <c r="AD288" s="44" t="str">
        <f t="shared" si="197"/>
        <v/>
      </c>
      <c r="AE288" s="44" t="str">
        <f t="shared" si="194"/>
        <v>000000</v>
      </c>
      <c r="AF288" s="44" t="str">
        <f t="shared" si="195"/>
        <v/>
      </c>
      <c r="AG288" s="44" t="str">
        <f t="shared" si="198"/>
        <v/>
      </c>
      <c r="AH288" s="147" t="str">
        <f>IF($C288="","",IF($C288="@",0,IF(COUNTIF($C$21:$C$620,$C288)=1,0,1)))</f>
        <v/>
      </c>
      <c r="AI288" s="147" t="str">
        <f>IF($L288="","",IF(OR($L288="北海道",$L288="東京都",$L288="大阪府",$L288="京都府",RIGHT($L288,1)="県"),0,1))</f>
        <v/>
      </c>
    </row>
    <row r="289" spans="2:35">
      <c r="B289" s="130"/>
      <c r="C289" s="165"/>
      <c r="D289" s="154"/>
      <c r="E289" s="155"/>
      <c r="F289" s="156"/>
      <c r="G289" s="154"/>
      <c r="H289" s="155"/>
      <c r="I289" s="156"/>
      <c r="J289" s="154"/>
      <c r="K289" s="156"/>
      <c r="L289" s="154"/>
      <c r="M289" s="155"/>
      <c r="N289" s="156"/>
      <c r="O289" s="136"/>
      <c r="P289" s="139"/>
      <c r="Q289" s="142"/>
      <c r="R289" s="136"/>
      <c r="S289" s="142"/>
      <c r="T289" s="136"/>
      <c r="U289" s="145"/>
      <c r="AA289" s="42"/>
      <c r="AB289" s="44" t="str">
        <f>IF($P289="","0",VLOOKUP($P289,登録データ!$Q$4:$R$23,2,FALSE))</f>
        <v>0</v>
      </c>
      <c r="AC289" s="44" t="str">
        <f t="shared" si="196"/>
        <v>00</v>
      </c>
      <c r="AD289" s="44" t="str">
        <f t="shared" si="197"/>
        <v/>
      </c>
      <c r="AE289" s="44" t="str">
        <f t="shared" si="194"/>
        <v>000000</v>
      </c>
      <c r="AF289" s="44" t="str">
        <f t="shared" si="195"/>
        <v/>
      </c>
      <c r="AG289" s="44" t="str">
        <f t="shared" si="198"/>
        <v/>
      </c>
      <c r="AH289" s="147"/>
      <c r="AI289" s="147"/>
    </row>
    <row r="290" spans="2:35" ht="19.5" thickBot="1">
      <c r="B290" s="150"/>
      <c r="C290" s="166"/>
      <c r="D290" s="157"/>
      <c r="E290" s="158"/>
      <c r="F290" s="159"/>
      <c r="G290" s="157"/>
      <c r="H290" s="158"/>
      <c r="I290" s="159"/>
      <c r="J290" s="157"/>
      <c r="K290" s="159"/>
      <c r="L290" s="157"/>
      <c r="M290" s="158"/>
      <c r="N290" s="159"/>
      <c r="O290" s="137"/>
      <c r="P290" s="140"/>
      <c r="Q290" s="143"/>
      <c r="R290" s="137"/>
      <c r="S290" s="143"/>
      <c r="T290" s="137"/>
      <c r="U290" s="146"/>
      <c r="AA290" s="42"/>
      <c r="AB290" s="44" t="str">
        <f>IF($P290="","0",VLOOKUP($P290,登録データ!$Q$4:$R$23,2,FALSE))</f>
        <v>0</v>
      </c>
      <c r="AC290" s="44" t="str">
        <f t="shared" si="196"/>
        <v>00</v>
      </c>
      <c r="AD290" s="44" t="str">
        <f t="shared" si="197"/>
        <v/>
      </c>
      <c r="AE290" s="44" t="str">
        <f t="shared" si="194"/>
        <v>000000</v>
      </c>
      <c r="AF290" s="44" t="str">
        <f t="shared" si="195"/>
        <v/>
      </c>
      <c r="AG290" s="44" t="str">
        <f t="shared" si="198"/>
        <v/>
      </c>
      <c r="AH290" s="147"/>
      <c r="AI290" s="147"/>
    </row>
    <row r="291" spans="2:35" ht="19.5" thickTop="1">
      <c r="B291" s="149">
        <v>91</v>
      </c>
      <c r="C291" s="164"/>
      <c r="D291" s="151"/>
      <c r="E291" s="152"/>
      <c r="F291" s="153"/>
      <c r="G291" s="151"/>
      <c r="H291" s="152"/>
      <c r="I291" s="153"/>
      <c r="J291" s="151"/>
      <c r="K291" s="153"/>
      <c r="L291" s="151"/>
      <c r="M291" s="152"/>
      <c r="N291" s="153"/>
      <c r="O291" s="135" t="s">
        <v>170</v>
      </c>
      <c r="P291" s="138"/>
      <c r="Q291" s="141"/>
      <c r="R291" s="135" t="str">
        <f t="shared" ref="R291" si="207">IF($P291="","",IF(OR(RIGHT($P291,1)="m",RIGHT($P291,1)="H"),"分",""))</f>
        <v/>
      </c>
      <c r="S291" s="141"/>
      <c r="T291" s="135" t="str">
        <f t="shared" ref="T291" si="208">IF($P291="","",IF(OR(RIGHT($P291,1)="m",RIGHT($P291,1)="H"),"秒","m"))</f>
        <v/>
      </c>
      <c r="U291" s="144"/>
      <c r="AA291" s="42"/>
      <c r="AB291" s="44" t="str">
        <f>IF($P291="","0",VLOOKUP($P291,登録データ!$Q$4:$R$23,2,FALSE))</f>
        <v>0</v>
      </c>
      <c r="AC291" s="44" t="str">
        <f t="shared" si="196"/>
        <v>00</v>
      </c>
      <c r="AD291" s="44" t="str">
        <f t="shared" si="197"/>
        <v/>
      </c>
      <c r="AE291" s="44" t="str">
        <f t="shared" si="194"/>
        <v>000000</v>
      </c>
      <c r="AF291" s="44" t="str">
        <f t="shared" si="195"/>
        <v/>
      </c>
      <c r="AG291" s="44" t="str">
        <f t="shared" si="198"/>
        <v/>
      </c>
      <c r="AH291" s="147" t="str">
        <f>IF($C291="","",IF($C291="@",0,IF(COUNTIF($C$21:$C$620,$C291)=1,0,1)))</f>
        <v/>
      </c>
      <c r="AI291" s="147" t="str">
        <f>IF($L291="","",IF(OR($L291="北海道",$L291="東京都",$L291="大阪府",$L291="京都府",RIGHT($L291,1)="県"),0,1))</f>
        <v/>
      </c>
    </row>
    <row r="292" spans="2:35">
      <c r="B292" s="130"/>
      <c r="C292" s="165"/>
      <c r="D292" s="154"/>
      <c r="E292" s="155"/>
      <c r="F292" s="156"/>
      <c r="G292" s="154"/>
      <c r="H292" s="155"/>
      <c r="I292" s="156"/>
      <c r="J292" s="154"/>
      <c r="K292" s="156"/>
      <c r="L292" s="154"/>
      <c r="M292" s="155"/>
      <c r="N292" s="156"/>
      <c r="O292" s="136"/>
      <c r="P292" s="139"/>
      <c r="Q292" s="142"/>
      <c r="R292" s="136"/>
      <c r="S292" s="142"/>
      <c r="T292" s="136"/>
      <c r="U292" s="145"/>
      <c r="AA292" s="42"/>
      <c r="AB292" s="44" t="str">
        <f>IF($P292="","0",VLOOKUP($P292,登録データ!$Q$4:$R$23,2,FALSE))</f>
        <v>0</v>
      </c>
      <c r="AC292" s="44" t="str">
        <f t="shared" si="196"/>
        <v>00</v>
      </c>
      <c r="AD292" s="44" t="str">
        <f t="shared" si="197"/>
        <v/>
      </c>
      <c r="AE292" s="44" t="str">
        <f t="shared" si="194"/>
        <v>000000</v>
      </c>
      <c r="AF292" s="44" t="str">
        <f t="shared" si="195"/>
        <v/>
      </c>
      <c r="AG292" s="44" t="str">
        <f t="shared" si="198"/>
        <v/>
      </c>
      <c r="AH292" s="147"/>
      <c r="AI292" s="147"/>
    </row>
    <row r="293" spans="2:35" ht="19.5" thickBot="1">
      <c r="B293" s="150"/>
      <c r="C293" s="166"/>
      <c r="D293" s="157"/>
      <c r="E293" s="158"/>
      <c r="F293" s="159"/>
      <c r="G293" s="157"/>
      <c r="H293" s="158"/>
      <c r="I293" s="159"/>
      <c r="J293" s="157"/>
      <c r="K293" s="159"/>
      <c r="L293" s="157"/>
      <c r="M293" s="158"/>
      <c r="N293" s="159"/>
      <c r="O293" s="137"/>
      <c r="P293" s="140"/>
      <c r="Q293" s="143"/>
      <c r="R293" s="137"/>
      <c r="S293" s="143"/>
      <c r="T293" s="137"/>
      <c r="U293" s="146"/>
      <c r="AA293" s="42"/>
      <c r="AB293" s="44" t="str">
        <f>IF($P293="","0",VLOOKUP($P293,登録データ!$Q$4:$R$23,2,FALSE))</f>
        <v>0</v>
      </c>
      <c r="AC293" s="44" t="str">
        <f t="shared" si="196"/>
        <v>00</v>
      </c>
      <c r="AD293" s="44" t="str">
        <f t="shared" si="197"/>
        <v/>
      </c>
      <c r="AE293" s="44" t="str">
        <f t="shared" si="194"/>
        <v>000000</v>
      </c>
      <c r="AF293" s="44" t="str">
        <f t="shared" si="195"/>
        <v/>
      </c>
      <c r="AG293" s="44" t="str">
        <f t="shared" si="198"/>
        <v/>
      </c>
      <c r="AH293" s="147"/>
      <c r="AI293" s="147"/>
    </row>
    <row r="294" spans="2:35" ht="19.5" thickTop="1">
      <c r="B294" s="149">
        <v>92</v>
      </c>
      <c r="C294" s="164"/>
      <c r="D294" s="151"/>
      <c r="E294" s="152"/>
      <c r="F294" s="153"/>
      <c r="G294" s="151"/>
      <c r="H294" s="152"/>
      <c r="I294" s="153"/>
      <c r="J294" s="151"/>
      <c r="K294" s="153"/>
      <c r="L294" s="151"/>
      <c r="M294" s="152"/>
      <c r="N294" s="153"/>
      <c r="O294" s="135" t="s">
        <v>170</v>
      </c>
      <c r="P294" s="138"/>
      <c r="Q294" s="141"/>
      <c r="R294" s="135" t="str">
        <f t="shared" ref="R294" si="209">IF($P294="","",IF(OR(RIGHT($P294,1)="m",RIGHT($P294,1)="H"),"分",""))</f>
        <v/>
      </c>
      <c r="S294" s="141"/>
      <c r="T294" s="135" t="str">
        <f t="shared" ref="T294" si="210">IF($P294="","",IF(OR(RIGHT($P294,1)="m",RIGHT($P294,1)="H"),"秒","m"))</f>
        <v/>
      </c>
      <c r="U294" s="144"/>
      <c r="AA294" s="42"/>
      <c r="AB294" s="44" t="str">
        <f>IF($P294="","0",VLOOKUP($P294,登録データ!$Q$4:$R$23,2,FALSE))</f>
        <v>0</v>
      </c>
      <c r="AC294" s="44" t="str">
        <f t="shared" si="196"/>
        <v>00</v>
      </c>
      <c r="AD294" s="44" t="str">
        <f t="shared" si="197"/>
        <v/>
      </c>
      <c r="AE294" s="44" t="str">
        <f t="shared" si="194"/>
        <v>000000</v>
      </c>
      <c r="AF294" s="44" t="str">
        <f t="shared" si="195"/>
        <v/>
      </c>
      <c r="AG294" s="44" t="str">
        <f t="shared" si="198"/>
        <v/>
      </c>
      <c r="AH294" s="147" t="str">
        <f>IF($C294="","",IF($C294="@",0,IF(COUNTIF($C$21:$C$620,$C294)=1,0,1)))</f>
        <v/>
      </c>
      <c r="AI294" s="147" t="str">
        <f>IF($L294="","",IF(OR($L294="北海道",$L294="東京都",$L294="大阪府",$L294="京都府",RIGHT($L294,1)="県"),0,1))</f>
        <v/>
      </c>
    </row>
    <row r="295" spans="2:35">
      <c r="B295" s="130"/>
      <c r="C295" s="165"/>
      <c r="D295" s="154"/>
      <c r="E295" s="155"/>
      <c r="F295" s="156"/>
      <c r="G295" s="154"/>
      <c r="H295" s="155"/>
      <c r="I295" s="156"/>
      <c r="J295" s="154"/>
      <c r="K295" s="156"/>
      <c r="L295" s="154"/>
      <c r="M295" s="155"/>
      <c r="N295" s="156"/>
      <c r="O295" s="136"/>
      <c r="P295" s="139"/>
      <c r="Q295" s="142"/>
      <c r="R295" s="136"/>
      <c r="S295" s="142"/>
      <c r="T295" s="136"/>
      <c r="U295" s="145"/>
      <c r="AA295" s="42"/>
      <c r="AB295" s="44" t="str">
        <f>IF($P295="","0",VLOOKUP($P295,登録データ!$Q$4:$R$23,2,FALSE))</f>
        <v>0</v>
      </c>
      <c r="AC295" s="44" t="str">
        <f t="shared" si="196"/>
        <v>00</v>
      </c>
      <c r="AD295" s="44" t="str">
        <f t="shared" si="197"/>
        <v/>
      </c>
      <c r="AE295" s="44" t="str">
        <f t="shared" si="194"/>
        <v>000000</v>
      </c>
      <c r="AF295" s="44" t="str">
        <f t="shared" si="195"/>
        <v/>
      </c>
      <c r="AG295" s="44" t="str">
        <f t="shared" si="198"/>
        <v/>
      </c>
      <c r="AH295" s="147"/>
      <c r="AI295" s="147"/>
    </row>
    <row r="296" spans="2:35" ht="19.5" thickBot="1">
      <c r="B296" s="150"/>
      <c r="C296" s="166"/>
      <c r="D296" s="157"/>
      <c r="E296" s="158"/>
      <c r="F296" s="159"/>
      <c r="G296" s="157"/>
      <c r="H296" s="158"/>
      <c r="I296" s="159"/>
      <c r="J296" s="157"/>
      <c r="K296" s="159"/>
      <c r="L296" s="157"/>
      <c r="M296" s="158"/>
      <c r="N296" s="159"/>
      <c r="O296" s="137"/>
      <c r="P296" s="140"/>
      <c r="Q296" s="143"/>
      <c r="R296" s="137"/>
      <c r="S296" s="143"/>
      <c r="T296" s="137"/>
      <c r="U296" s="146"/>
      <c r="AA296" s="42"/>
      <c r="AB296" s="44" t="str">
        <f>IF($P296="","0",VLOOKUP($P296,登録データ!$Q$4:$R$23,2,FALSE))</f>
        <v>0</v>
      </c>
      <c r="AC296" s="44" t="str">
        <f t="shared" si="196"/>
        <v>00</v>
      </c>
      <c r="AD296" s="44" t="str">
        <f t="shared" si="197"/>
        <v/>
      </c>
      <c r="AE296" s="44" t="str">
        <f t="shared" si="194"/>
        <v>000000</v>
      </c>
      <c r="AF296" s="44" t="str">
        <f t="shared" si="195"/>
        <v/>
      </c>
      <c r="AG296" s="44" t="str">
        <f t="shared" si="198"/>
        <v/>
      </c>
      <c r="AH296" s="147"/>
      <c r="AI296" s="147"/>
    </row>
    <row r="297" spans="2:35" ht="19.5" thickTop="1">
      <c r="B297" s="149">
        <v>93</v>
      </c>
      <c r="C297" s="164"/>
      <c r="D297" s="151"/>
      <c r="E297" s="152"/>
      <c r="F297" s="153"/>
      <c r="G297" s="151"/>
      <c r="H297" s="152"/>
      <c r="I297" s="153"/>
      <c r="J297" s="151"/>
      <c r="K297" s="153"/>
      <c r="L297" s="151"/>
      <c r="M297" s="152"/>
      <c r="N297" s="153"/>
      <c r="O297" s="135" t="s">
        <v>170</v>
      </c>
      <c r="P297" s="138"/>
      <c r="Q297" s="141"/>
      <c r="R297" s="135" t="str">
        <f t="shared" ref="R297" si="211">IF($P297="","",IF(OR(RIGHT($P297,1)="m",RIGHT($P297,1)="H"),"分",""))</f>
        <v/>
      </c>
      <c r="S297" s="141"/>
      <c r="T297" s="135" t="str">
        <f t="shared" ref="T297" si="212">IF($P297="","",IF(OR(RIGHT($P297,1)="m",RIGHT($P297,1)="H"),"秒","m"))</f>
        <v/>
      </c>
      <c r="U297" s="144"/>
      <c r="AA297" s="42"/>
      <c r="AB297" s="44" t="str">
        <f>IF($P297="","0",VLOOKUP($P297,登録データ!$Q$4:$R$23,2,FALSE))</f>
        <v>0</v>
      </c>
      <c r="AC297" s="44" t="str">
        <f t="shared" si="196"/>
        <v>00</v>
      </c>
      <c r="AD297" s="44" t="str">
        <f t="shared" si="197"/>
        <v/>
      </c>
      <c r="AE297" s="44" t="str">
        <f t="shared" si="194"/>
        <v>000000</v>
      </c>
      <c r="AF297" s="44" t="str">
        <f t="shared" si="195"/>
        <v/>
      </c>
      <c r="AG297" s="44" t="str">
        <f t="shared" si="198"/>
        <v/>
      </c>
      <c r="AH297" s="147" t="str">
        <f>IF($C297="","",IF($C297="@",0,IF(COUNTIF($C$21:$C$620,$C297)=1,0,1)))</f>
        <v/>
      </c>
      <c r="AI297" s="147" t="str">
        <f>IF($L297="","",IF(OR($L297="北海道",$L297="東京都",$L297="大阪府",$L297="京都府",RIGHT($L297,1)="県"),0,1))</f>
        <v/>
      </c>
    </row>
    <row r="298" spans="2:35">
      <c r="B298" s="130"/>
      <c r="C298" s="165"/>
      <c r="D298" s="154"/>
      <c r="E298" s="155"/>
      <c r="F298" s="156"/>
      <c r="G298" s="154"/>
      <c r="H298" s="155"/>
      <c r="I298" s="156"/>
      <c r="J298" s="154"/>
      <c r="K298" s="156"/>
      <c r="L298" s="154"/>
      <c r="M298" s="155"/>
      <c r="N298" s="156"/>
      <c r="O298" s="136"/>
      <c r="P298" s="139"/>
      <c r="Q298" s="142"/>
      <c r="R298" s="136"/>
      <c r="S298" s="142"/>
      <c r="T298" s="136"/>
      <c r="U298" s="145"/>
      <c r="AA298" s="42"/>
      <c r="AB298" s="44" t="str">
        <f>IF($P298="","0",VLOOKUP($P298,登録データ!$Q$4:$R$23,2,FALSE))</f>
        <v>0</v>
      </c>
      <c r="AC298" s="44" t="str">
        <f t="shared" si="196"/>
        <v>00</v>
      </c>
      <c r="AD298" s="44" t="str">
        <f t="shared" si="197"/>
        <v/>
      </c>
      <c r="AE298" s="44" t="str">
        <f t="shared" si="194"/>
        <v>000000</v>
      </c>
      <c r="AF298" s="44" t="str">
        <f t="shared" si="195"/>
        <v/>
      </c>
      <c r="AG298" s="44" t="str">
        <f t="shared" si="198"/>
        <v/>
      </c>
      <c r="AH298" s="147"/>
      <c r="AI298" s="147"/>
    </row>
    <row r="299" spans="2:35" ht="19.5" thickBot="1">
      <c r="B299" s="150"/>
      <c r="C299" s="166"/>
      <c r="D299" s="157"/>
      <c r="E299" s="158"/>
      <c r="F299" s="159"/>
      <c r="G299" s="157"/>
      <c r="H299" s="158"/>
      <c r="I299" s="159"/>
      <c r="J299" s="157"/>
      <c r="K299" s="159"/>
      <c r="L299" s="157"/>
      <c r="M299" s="158"/>
      <c r="N299" s="159"/>
      <c r="O299" s="137"/>
      <c r="P299" s="140"/>
      <c r="Q299" s="143"/>
      <c r="R299" s="137"/>
      <c r="S299" s="143"/>
      <c r="T299" s="137"/>
      <c r="U299" s="146"/>
      <c r="AA299" s="42"/>
      <c r="AB299" s="44" t="str">
        <f>IF($P299="","0",VLOOKUP($P299,登録データ!$Q$4:$R$23,2,FALSE))</f>
        <v>0</v>
      </c>
      <c r="AC299" s="44" t="str">
        <f t="shared" si="196"/>
        <v>00</v>
      </c>
      <c r="AD299" s="44" t="str">
        <f t="shared" si="197"/>
        <v/>
      </c>
      <c r="AE299" s="44" t="str">
        <f t="shared" si="194"/>
        <v>000000</v>
      </c>
      <c r="AF299" s="44" t="str">
        <f t="shared" si="195"/>
        <v/>
      </c>
      <c r="AG299" s="44" t="str">
        <f t="shared" si="198"/>
        <v/>
      </c>
      <c r="AH299" s="147"/>
      <c r="AI299" s="147"/>
    </row>
    <row r="300" spans="2:35" ht="19.5" thickTop="1">
      <c r="B300" s="149">
        <v>94</v>
      </c>
      <c r="C300" s="164"/>
      <c r="D300" s="151"/>
      <c r="E300" s="152"/>
      <c r="F300" s="153"/>
      <c r="G300" s="151"/>
      <c r="H300" s="152"/>
      <c r="I300" s="153"/>
      <c r="J300" s="151"/>
      <c r="K300" s="153"/>
      <c r="L300" s="151"/>
      <c r="M300" s="152"/>
      <c r="N300" s="153"/>
      <c r="O300" s="135" t="s">
        <v>170</v>
      </c>
      <c r="P300" s="138"/>
      <c r="Q300" s="141"/>
      <c r="R300" s="135" t="str">
        <f t="shared" ref="R300" si="213">IF($P300="","",IF(OR(RIGHT($P300,1)="m",RIGHT($P300,1)="H"),"分",""))</f>
        <v/>
      </c>
      <c r="S300" s="141"/>
      <c r="T300" s="135" t="str">
        <f t="shared" ref="T300" si="214">IF($P300="","",IF(OR(RIGHT($P300,1)="m",RIGHT($P300,1)="H"),"秒","m"))</f>
        <v/>
      </c>
      <c r="U300" s="144"/>
      <c r="AA300" s="42"/>
      <c r="AB300" s="44" t="str">
        <f>IF($P300="","0",VLOOKUP($P300,登録データ!$Q$4:$R$23,2,FALSE))</f>
        <v>0</v>
      </c>
      <c r="AC300" s="44" t="str">
        <f t="shared" si="196"/>
        <v>00</v>
      </c>
      <c r="AD300" s="44" t="str">
        <f t="shared" si="197"/>
        <v/>
      </c>
      <c r="AE300" s="44" t="str">
        <f t="shared" si="194"/>
        <v>000000</v>
      </c>
      <c r="AF300" s="44" t="str">
        <f t="shared" si="195"/>
        <v/>
      </c>
      <c r="AG300" s="44" t="str">
        <f t="shared" si="198"/>
        <v/>
      </c>
      <c r="AH300" s="147" t="str">
        <f>IF($C300="","",IF($C300="@",0,IF(COUNTIF($C$21:$C$620,$C300)=1,0,1)))</f>
        <v/>
      </c>
      <c r="AI300" s="147" t="str">
        <f>IF($L300="","",IF(OR($L300="北海道",$L300="東京都",$L300="大阪府",$L300="京都府",RIGHT($L300,1)="県"),0,1))</f>
        <v/>
      </c>
    </row>
    <row r="301" spans="2:35">
      <c r="B301" s="130"/>
      <c r="C301" s="165"/>
      <c r="D301" s="154"/>
      <c r="E301" s="155"/>
      <c r="F301" s="156"/>
      <c r="G301" s="154"/>
      <c r="H301" s="155"/>
      <c r="I301" s="156"/>
      <c r="J301" s="154"/>
      <c r="K301" s="156"/>
      <c r="L301" s="154"/>
      <c r="M301" s="155"/>
      <c r="N301" s="156"/>
      <c r="O301" s="136"/>
      <c r="P301" s="139"/>
      <c r="Q301" s="142"/>
      <c r="R301" s="136"/>
      <c r="S301" s="142"/>
      <c r="T301" s="136"/>
      <c r="U301" s="145"/>
      <c r="AA301" s="42"/>
      <c r="AB301" s="44" t="str">
        <f>IF($P301="","0",VLOOKUP($P301,登録データ!$Q$4:$R$23,2,FALSE))</f>
        <v>0</v>
      </c>
      <c r="AC301" s="44" t="str">
        <f t="shared" si="196"/>
        <v>00</v>
      </c>
      <c r="AD301" s="44" t="str">
        <f t="shared" si="197"/>
        <v/>
      </c>
      <c r="AE301" s="44" t="str">
        <f t="shared" si="194"/>
        <v>000000</v>
      </c>
      <c r="AF301" s="44" t="str">
        <f t="shared" si="195"/>
        <v/>
      </c>
      <c r="AG301" s="44" t="str">
        <f t="shared" si="198"/>
        <v/>
      </c>
      <c r="AH301" s="147"/>
      <c r="AI301" s="147"/>
    </row>
    <row r="302" spans="2:35" ht="19.5" thickBot="1">
      <c r="B302" s="150"/>
      <c r="C302" s="166"/>
      <c r="D302" s="157"/>
      <c r="E302" s="158"/>
      <c r="F302" s="159"/>
      <c r="G302" s="157"/>
      <c r="H302" s="158"/>
      <c r="I302" s="159"/>
      <c r="J302" s="157"/>
      <c r="K302" s="159"/>
      <c r="L302" s="157"/>
      <c r="M302" s="158"/>
      <c r="N302" s="159"/>
      <c r="O302" s="137"/>
      <c r="P302" s="140"/>
      <c r="Q302" s="143"/>
      <c r="R302" s="137"/>
      <c r="S302" s="143"/>
      <c r="T302" s="137"/>
      <c r="U302" s="146"/>
      <c r="AA302" s="42"/>
      <c r="AB302" s="44" t="str">
        <f>IF($P302="","0",VLOOKUP($P302,登録データ!$Q$4:$R$23,2,FALSE))</f>
        <v>0</v>
      </c>
      <c r="AC302" s="44" t="str">
        <f t="shared" si="196"/>
        <v>00</v>
      </c>
      <c r="AD302" s="44" t="str">
        <f t="shared" si="197"/>
        <v/>
      </c>
      <c r="AE302" s="44" t="str">
        <f t="shared" si="194"/>
        <v>000000</v>
      </c>
      <c r="AF302" s="44" t="str">
        <f t="shared" si="195"/>
        <v/>
      </c>
      <c r="AG302" s="44" t="str">
        <f t="shared" si="198"/>
        <v/>
      </c>
      <c r="AH302" s="147"/>
      <c r="AI302" s="147"/>
    </row>
    <row r="303" spans="2:35" ht="19.5" thickTop="1">
      <c r="B303" s="149">
        <v>95</v>
      </c>
      <c r="C303" s="164"/>
      <c r="D303" s="151"/>
      <c r="E303" s="152"/>
      <c r="F303" s="153"/>
      <c r="G303" s="151"/>
      <c r="H303" s="152"/>
      <c r="I303" s="153"/>
      <c r="J303" s="151"/>
      <c r="K303" s="153"/>
      <c r="L303" s="151"/>
      <c r="M303" s="152"/>
      <c r="N303" s="153"/>
      <c r="O303" s="135" t="s">
        <v>170</v>
      </c>
      <c r="P303" s="138"/>
      <c r="Q303" s="141"/>
      <c r="R303" s="135" t="str">
        <f t="shared" ref="R303" si="215">IF($P303="","",IF(OR(RIGHT($P303,1)="m",RIGHT($P303,1)="H"),"分",""))</f>
        <v/>
      </c>
      <c r="S303" s="141"/>
      <c r="T303" s="135" t="str">
        <f t="shared" ref="T303" si="216">IF($P303="","",IF(OR(RIGHT($P303,1)="m",RIGHT($P303,1)="H"),"秒","m"))</f>
        <v/>
      </c>
      <c r="U303" s="144"/>
      <c r="AA303" s="42"/>
      <c r="AB303" s="44" t="str">
        <f>IF($P303="","0",VLOOKUP($P303,登録データ!$Q$4:$R$23,2,FALSE))</f>
        <v>0</v>
      </c>
      <c r="AC303" s="44" t="str">
        <f t="shared" si="196"/>
        <v>00</v>
      </c>
      <c r="AD303" s="44" t="str">
        <f t="shared" si="197"/>
        <v/>
      </c>
      <c r="AE303" s="44" t="str">
        <f t="shared" si="194"/>
        <v>000000</v>
      </c>
      <c r="AF303" s="44" t="str">
        <f t="shared" si="195"/>
        <v/>
      </c>
      <c r="AG303" s="44" t="str">
        <f t="shared" si="198"/>
        <v/>
      </c>
      <c r="AH303" s="147" t="str">
        <f>IF($C303="","",IF($C303="@",0,IF(COUNTIF($C$21:$C$620,$C303)=1,0,1)))</f>
        <v/>
      </c>
      <c r="AI303" s="147" t="str">
        <f>IF($L303="","",IF(OR($L303="北海道",$L303="東京都",$L303="大阪府",$L303="京都府",RIGHT($L303,1)="県"),0,1))</f>
        <v/>
      </c>
    </row>
    <row r="304" spans="2:35">
      <c r="B304" s="130"/>
      <c r="C304" s="165"/>
      <c r="D304" s="154"/>
      <c r="E304" s="155"/>
      <c r="F304" s="156"/>
      <c r="G304" s="154"/>
      <c r="H304" s="155"/>
      <c r="I304" s="156"/>
      <c r="J304" s="154"/>
      <c r="K304" s="156"/>
      <c r="L304" s="154"/>
      <c r="M304" s="155"/>
      <c r="N304" s="156"/>
      <c r="O304" s="136"/>
      <c r="P304" s="139"/>
      <c r="Q304" s="142"/>
      <c r="R304" s="136"/>
      <c r="S304" s="142"/>
      <c r="T304" s="136"/>
      <c r="U304" s="145"/>
      <c r="AA304" s="42"/>
      <c r="AB304" s="44" t="str">
        <f>IF($P304="","0",VLOOKUP($P304,登録データ!$Q$4:$R$23,2,FALSE))</f>
        <v>0</v>
      </c>
      <c r="AC304" s="44" t="str">
        <f t="shared" si="196"/>
        <v>00</v>
      </c>
      <c r="AD304" s="44" t="str">
        <f t="shared" si="197"/>
        <v/>
      </c>
      <c r="AE304" s="44" t="str">
        <f t="shared" si="194"/>
        <v>000000</v>
      </c>
      <c r="AF304" s="44" t="str">
        <f t="shared" si="195"/>
        <v/>
      </c>
      <c r="AG304" s="44" t="str">
        <f t="shared" si="198"/>
        <v/>
      </c>
      <c r="AH304" s="147"/>
      <c r="AI304" s="147"/>
    </row>
    <row r="305" spans="2:35" ht="19.5" thickBot="1">
      <c r="B305" s="150"/>
      <c r="C305" s="166"/>
      <c r="D305" s="157"/>
      <c r="E305" s="158"/>
      <c r="F305" s="159"/>
      <c r="G305" s="157"/>
      <c r="H305" s="158"/>
      <c r="I305" s="159"/>
      <c r="J305" s="157"/>
      <c r="K305" s="159"/>
      <c r="L305" s="157"/>
      <c r="M305" s="158"/>
      <c r="N305" s="159"/>
      <c r="O305" s="137"/>
      <c r="P305" s="140"/>
      <c r="Q305" s="143"/>
      <c r="R305" s="137"/>
      <c r="S305" s="143"/>
      <c r="T305" s="137"/>
      <c r="U305" s="146"/>
      <c r="AA305" s="42"/>
      <c r="AB305" s="44" t="str">
        <f>IF($P305="","0",VLOOKUP($P305,登録データ!$Q$4:$R$23,2,FALSE))</f>
        <v>0</v>
      </c>
      <c r="AC305" s="44" t="str">
        <f t="shared" si="196"/>
        <v>00</v>
      </c>
      <c r="AD305" s="44" t="str">
        <f t="shared" si="197"/>
        <v/>
      </c>
      <c r="AE305" s="44" t="str">
        <f t="shared" si="194"/>
        <v>000000</v>
      </c>
      <c r="AF305" s="44" t="str">
        <f t="shared" si="195"/>
        <v/>
      </c>
      <c r="AG305" s="44" t="str">
        <f t="shared" si="198"/>
        <v/>
      </c>
      <c r="AH305" s="147"/>
      <c r="AI305" s="147"/>
    </row>
    <row r="306" spans="2:35" ht="19.5" thickTop="1">
      <c r="B306" s="149">
        <v>96</v>
      </c>
      <c r="C306" s="164"/>
      <c r="D306" s="151"/>
      <c r="E306" s="152"/>
      <c r="F306" s="153"/>
      <c r="G306" s="151"/>
      <c r="H306" s="152"/>
      <c r="I306" s="153"/>
      <c r="J306" s="151"/>
      <c r="K306" s="153"/>
      <c r="L306" s="151"/>
      <c r="M306" s="152"/>
      <c r="N306" s="153"/>
      <c r="O306" s="135" t="s">
        <v>170</v>
      </c>
      <c r="P306" s="138"/>
      <c r="Q306" s="141"/>
      <c r="R306" s="135" t="str">
        <f t="shared" ref="R306" si="217">IF($P306="","",IF(OR(RIGHT($P306,1)="m",RIGHT($P306,1)="H"),"分",""))</f>
        <v/>
      </c>
      <c r="S306" s="141"/>
      <c r="T306" s="135" t="str">
        <f t="shared" ref="T306" si="218">IF($P306="","",IF(OR(RIGHT($P306,1)="m",RIGHT($P306,1)="H"),"秒","m"))</f>
        <v/>
      </c>
      <c r="U306" s="144"/>
      <c r="AA306" s="42"/>
      <c r="AB306" s="44" t="str">
        <f>IF($P306="","0",VLOOKUP($P306,登録データ!$Q$4:$R$23,2,FALSE))</f>
        <v>0</v>
      </c>
      <c r="AC306" s="44" t="str">
        <f t="shared" si="196"/>
        <v>00</v>
      </c>
      <c r="AD306" s="44" t="str">
        <f t="shared" si="197"/>
        <v/>
      </c>
      <c r="AE306" s="44" t="str">
        <f t="shared" si="194"/>
        <v>000000</v>
      </c>
      <c r="AF306" s="44" t="str">
        <f t="shared" si="195"/>
        <v/>
      </c>
      <c r="AG306" s="44" t="str">
        <f t="shared" si="198"/>
        <v/>
      </c>
      <c r="AH306" s="147" t="str">
        <f>IF($C306="","",IF($C306="@",0,IF(COUNTIF($C$21:$C$620,$C306)=1,0,1)))</f>
        <v/>
      </c>
      <c r="AI306" s="147" t="str">
        <f>IF($L306="","",IF(OR($L306="北海道",$L306="東京都",$L306="大阪府",$L306="京都府",RIGHT($L306,1)="県"),0,1))</f>
        <v/>
      </c>
    </row>
    <row r="307" spans="2:35">
      <c r="B307" s="130"/>
      <c r="C307" s="165"/>
      <c r="D307" s="154"/>
      <c r="E307" s="155"/>
      <c r="F307" s="156"/>
      <c r="G307" s="154"/>
      <c r="H307" s="155"/>
      <c r="I307" s="156"/>
      <c r="J307" s="154"/>
      <c r="K307" s="156"/>
      <c r="L307" s="154"/>
      <c r="M307" s="155"/>
      <c r="N307" s="156"/>
      <c r="O307" s="136"/>
      <c r="P307" s="139"/>
      <c r="Q307" s="142"/>
      <c r="R307" s="136"/>
      <c r="S307" s="142"/>
      <c r="T307" s="136"/>
      <c r="U307" s="145"/>
      <c r="AA307" s="42"/>
      <c r="AB307" s="44" t="str">
        <f>IF($P307="","0",VLOOKUP($P307,登録データ!$Q$4:$R$23,2,FALSE))</f>
        <v>0</v>
      </c>
      <c r="AC307" s="44" t="str">
        <f t="shared" si="196"/>
        <v>00</v>
      </c>
      <c r="AD307" s="44" t="str">
        <f t="shared" si="197"/>
        <v/>
      </c>
      <c r="AE307" s="44" t="str">
        <f t="shared" si="194"/>
        <v>000000</v>
      </c>
      <c r="AF307" s="44" t="str">
        <f t="shared" si="195"/>
        <v/>
      </c>
      <c r="AG307" s="44" t="str">
        <f t="shared" si="198"/>
        <v/>
      </c>
      <c r="AH307" s="147"/>
      <c r="AI307" s="147"/>
    </row>
    <row r="308" spans="2:35" ht="19.5" thickBot="1">
      <c r="B308" s="150"/>
      <c r="C308" s="166"/>
      <c r="D308" s="157"/>
      <c r="E308" s="158"/>
      <c r="F308" s="159"/>
      <c r="G308" s="157"/>
      <c r="H308" s="158"/>
      <c r="I308" s="159"/>
      <c r="J308" s="157"/>
      <c r="K308" s="159"/>
      <c r="L308" s="157"/>
      <c r="M308" s="158"/>
      <c r="N308" s="159"/>
      <c r="O308" s="137"/>
      <c r="P308" s="140"/>
      <c r="Q308" s="143"/>
      <c r="R308" s="137"/>
      <c r="S308" s="143"/>
      <c r="T308" s="137"/>
      <c r="U308" s="146"/>
      <c r="AA308" s="42"/>
      <c r="AB308" s="44" t="str">
        <f>IF($P308="","0",VLOOKUP($P308,登録データ!$Q$4:$R$23,2,FALSE))</f>
        <v>0</v>
      </c>
      <c r="AC308" s="44" t="str">
        <f t="shared" si="196"/>
        <v>00</v>
      </c>
      <c r="AD308" s="44" t="str">
        <f t="shared" si="197"/>
        <v/>
      </c>
      <c r="AE308" s="44" t="str">
        <f t="shared" si="194"/>
        <v>000000</v>
      </c>
      <c r="AF308" s="44" t="str">
        <f t="shared" si="195"/>
        <v/>
      </c>
      <c r="AG308" s="44" t="str">
        <f t="shared" si="198"/>
        <v/>
      </c>
      <c r="AH308" s="147"/>
      <c r="AI308" s="147"/>
    </row>
    <row r="309" spans="2:35" ht="19.5" thickTop="1">
      <c r="B309" s="149">
        <v>97</v>
      </c>
      <c r="C309" s="164"/>
      <c r="D309" s="151"/>
      <c r="E309" s="152"/>
      <c r="F309" s="153"/>
      <c r="G309" s="151"/>
      <c r="H309" s="152"/>
      <c r="I309" s="153"/>
      <c r="J309" s="151"/>
      <c r="K309" s="153"/>
      <c r="L309" s="151"/>
      <c r="M309" s="152"/>
      <c r="N309" s="153"/>
      <c r="O309" s="135" t="s">
        <v>170</v>
      </c>
      <c r="P309" s="138"/>
      <c r="Q309" s="141"/>
      <c r="R309" s="135" t="str">
        <f t="shared" ref="R309" si="219">IF($P309="","",IF(OR(RIGHT($P309,1)="m",RIGHT($P309,1)="H"),"分",""))</f>
        <v/>
      </c>
      <c r="S309" s="141"/>
      <c r="T309" s="135" t="str">
        <f t="shared" ref="T309" si="220">IF($P309="","",IF(OR(RIGHT($P309,1)="m",RIGHT($P309,1)="H"),"秒","m"))</f>
        <v/>
      </c>
      <c r="U309" s="144"/>
      <c r="AA309" s="42"/>
      <c r="AB309" s="44" t="str">
        <f>IF($P309="","0",VLOOKUP($P309,登録データ!$Q$4:$R$23,2,FALSE))</f>
        <v>0</v>
      </c>
      <c r="AC309" s="44" t="str">
        <f t="shared" si="196"/>
        <v>00</v>
      </c>
      <c r="AD309" s="44" t="str">
        <f t="shared" si="197"/>
        <v/>
      </c>
      <c r="AE309" s="44" t="str">
        <f t="shared" si="194"/>
        <v>000000</v>
      </c>
      <c r="AF309" s="44" t="str">
        <f t="shared" si="195"/>
        <v/>
      </c>
      <c r="AG309" s="44" t="str">
        <f t="shared" si="198"/>
        <v/>
      </c>
      <c r="AH309" s="147" t="str">
        <f>IF($C309="","",IF($C309="@",0,IF(COUNTIF($C$21:$C$620,$C309)=1,0,1)))</f>
        <v/>
      </c>
      <c r="AI309" s="147" t="str">
        <f>IF($L309="","",IF(OR($L309="北海道",$L309="東京都",$L309="大阪府",$L309="京都府",RIGHT($L309,1)="県"),0,1))</f>
        <v/>
      </c>
    </row>
    <row r="310" spans="2:35">
      <c r="B310" s="130"/>
      <c r="C310" s="165"/>
      <c r="D310" s="154"/>
      <c r="E310" s="155"/>
      <c r="F310" s="156"/>
      <c r="G310" s="154"/>
      <c r="H310" s="155"/>
      <c r="I310" s="156"/>
      <c r="J310" s="154"/>
      <c r="K310" s="156"/>
      <c r="L310" s="154"/>
      <c r="M310" s="155"/>
      <c r="N310" s="156"/>
      <c r="O310" s="136"/>
      <c r="P310" s="139"/>
      <c r="Q310" s="142"/>
      <c r="R310" s="136"/>
      <c r="S310" s="142"/>
      <c r="T310" s="136"/>
      <c r="U310" s="145"/>
      <c r="AA310" s="42"/>
      <c r="AB310" s="44" t="str">
        <f>IF($P310="","0",VLOOKUP($P310,登録データ!$Q$4:$R$23,2,FALSE))</f>
        <v>0</v>
      </c>
      <c r="AC310" s="44" t="str">
        <f t="shared" si="196"/>
        <v>00</v>
      </c>
      <c r="AD310" s="44" t="str">
        <f t="shared" si="197"/>
        <v/>
      </c>
      <c r="AE310" s="44" t="str">
        <f t="shared" si="194"/>
        <v>000000</v>
      </c>
      <c r="AF310" s="44" t="str">
        <f t="shared" si="195"/>
        <v/>
      </c>
      <c r="AG310" s="44" t="str">
        <f t="shared" si="198"/>
        <v/>
      </c>
      <c r="AH310" s="147"/>
      <c r="AI310" s="147"/>
    </row>
    <row r="311" spans="2:35" ht="19.5" thickBot="1">
      <c r="B311" s="150"/>
      <c r="C311" s="166"/>
      <c r="D311" s="157"/>
      <c r="E311" s="158"/>
      <c r="F311" s="159"/>
      <c r="G311" s="157"/>
      <c r="H311" s="158"/>
      <c r="I311" s="159"/>
      <c r="J311" s="157"/>
      <c r="K311" s="159"/>
      <c r="L311" s="157"/>
      <c r="M311" s="158"/>
      <c r="N311" s="159"/>
      <c r="O311" s="137"/>
      <c r="P311" s="140"/>
      <c r="Q311" s="143"/>
      <c r="R311" s="137"/>
      <c r="S311" s="143"/>
      <c r="T311" s="137"/>
      <c r="U311" s="146"/>
      <c r="AA311" s="42"/>
      <c r="AB311" s="44" t="str">
        <f>IF($P311="","0",VLOOKUP($P311,登録データ!$Q$4:$R$23,2,FALSE))</f>
        <v>0</v>
      </c>
      <c r="AC311" s="44" t="str">
        <f t="shared" si="196"/>
        <v>00</v>
      </c>
      <c r="AD311" s="44" t="str">
        <f t="shared" si="197"/>
        <v/>
      </c>
      <c r="AE311" s="44" t="str">
        <f t="shared" si="194"/>
        <v>000000</v>
      </c>
      <c r="AF311" s="44" t="str">
        <f t="shared" si="195"/>
        <v/>
      </c>
      <c r="AG311" s="44" t="str">
        <f t="shared" si="198"/>
        <v/>
      </c>
      <c r="AH311" s="147"/>
      <c r="AI311" s="147"/>
    </row>
    <row r="312" spans="2:35" ht="19.5" thickTop="1">
      <c r="B312" s="149">
        <v>98</v>
      </c>
      <c r="C312" s="164"/>
      <c r="D312" s="151"/>
      <c r="E312" s="152"/>
      <c r="F312" s="153"/>
      <c r="G312" s="151"/>
      <c r="H312" s="152"/>
      <c r="I312" s="153"/>
      <c r="J312" s="151"/>
      <c r="K312" s="153"/>
      <c r="L312" s="151"/>
      <c r="M312" s="152"/>
      <c r="N312" s="153"/>
      <c r="O312" s="135" t="s">
        <v>170</v>
      </c>
      <c r="P312" s="138"/>
      <c r="Q312" s="141"/>
      <c r="R312" s="135" t="str">
        <f t="shared" ref="R312" si="221">IF($P312="","",IF(OR(RIGHT($P312,1)="m",RIGHT($P312,1)="H"),"分",""))</f>
        <v/>
      </c>
      <c r="S312" s="141"/>
      <c r="T312" s="135" t="str">
        <f t="shared" ref="T312" si="222">IF($P312="","",IF(OR(RIGHT($P312,1)="m",RIGHT($P312,1)="H"),"秒","m"))</f>
        <v/>
      </c>
      <c r="U312" s="144"/>
      <c r="AA312" s="42"/>
      <c r="AB312" s="44" t="str">
        <f>IF($P312="","0",VLOOKUP($P312,登録データ!$Q$4:$R$23,2,FALSE))</f>
        <v>0</v>
      </c>
      <c r="AC312" s="44" t="str">
        <f t="shared" si="196"/>
        <v>00</v>
      </c>
      <c r="AD312" s="44" t="str">
        <f t="shared" si="197"/>
        <v/>
      </c>
      <c r="AE312" s="44" t="str">
        <f t="shared" si="194"/>
        <v>000000</v>
      </c>
      <c r="AF312" s="44" t="str">
        <f t="shared" si="195"/>
        <v/>
      </c>
      <c r="AG312" s="44" t="str">
        <f t="shared" si="198"/>
        <v/>
      </c>
      <c r="AH312" s="147" t="str">
        <f>IF($C312="","",IF($C312="@",0,IF(COUNTIF($C$21:$C$620,$C312)=1,0,1)))</f>
        <v/>
      </c>
      <c r="AI312" s="147" t="str">
        <f>IF($L312="","",IF(OR($L312="北海道",$L312="東京都",$L312="大阪府",$L312="京都府",RIGHT($L312,1)="県"),0,1))</f>
        <v/>
      </c>
    </row>
    <row r="313" spans="2:35">
      <c r="B313" s="130"/>
      <c r="C313" s="165"/>
      <c r="D313" s="154"/>
      <c r="E313" s="155"/>
      <c r="F313" s="156"/>
      <c r="G313" s="154"/>
      <c r="H313" s="155"/>
      <c r="I313" s="156"/>
      <c r="J313" s="154"/>
      <c r="K313" s="156"/>
      <c r="L313" s="154"/>
      <c r="M313" s="155"/>
      <c r="N313" s="156"/>
      <c r="O313" s="136"/>
      <c r="P313" s="139"/>
      <c r="Q313" s="142"/>
      <c r="R313" s="136"/>
      <c r="S313" s="142"/>
      <c r="T313" s="136"/>
      <c r="U313" s="145"/>
      <c r="AA313" s="42"/>
      <c r="AB313" s="44" t="str">
        <f>IF($P313="","0",VLOOKUP($P313,登録データ!$Q$4:$R$23,2,FALSE))</f>
        <v>0</v>
      </c>
      <c r="AC313" s="44" t="str">
        <f t="shared" si="196"/>
        <v>00</v>
      </c>
      <c r="AD313" s="44" t="str">
        <f t="shared" si="197"/>
        <v/>
      </c>
      <c r="AE313" s="44" t="str">
        <f t="shared" si="194"/>
        <v>000000</v>
      </c>
      <c r="AF313" s="44" t="str">
        <f t="shared" si="195"/>
        <v/>
      </c>
      <c r="AG313" s="44" t="str">
        <f t="shared" si="198"/>
        <v/>
      </c>
      <c r="AH313" s="147"/>
      <c r="AI313" s="147"/>
    </row>
    <row r="314" spans="2:35" ht="19.5" thickBot="1">
      <c r="B314" s="150"/>
      <c r="C314" s="166"/>
      <c r="D314" s="157"/>
      <c r="E314" s="158"/>
      <c r="F314" s="159"/>
      <c r="G314" s="157"/>
      <c r="H314" s="158"/>
      <c r="I314" s="159"/>
      <c r="J314" s="157"/>
      <c r="K314" s="159"/>
      <c r="L314" s="157"/>
      <c r="M314" s="158"/>
      <c r="N314" s="159"/>
      <c r="O314" s="137"/>
      <c r="P314" s="140"/>
      <c r="Q314" s="143"/>
      <c r="R314" s="137"/>
      <c r="S314" s="143"/>
      <c r="T314" s="137"/>
      <c r="U314" s="146"/>
      <c r="AA314" s="42"/>
      <c r="AB314" s="44" t="str">
        <f>IF($P314="","0",VLOOKUP($P314,登録データ!$Q$4:$R$23,2,FALSE))</f>
        <v>0</v>
      </c>
      <c r="AC314" s="44" t="str">
        <f t="shared" si="196"/>
        <v>00</v>
      </c>
      <c r="AD314" s="44" t="str">
        <f t="shared" si="197"/>
        <v/>
      </c>
      <c r="AE314" s="44" t="str">
        <f t="shared" si="194"/>
        <v>000000</v>
      </c>
      <c r="AF314" s="44" t="str">
        <f t="shared" si="195"/>
        <v/>
      </c>
      <c r="AG314" s="44" t="str">
        <f t="shared" si="198"/>
        <v/>
      </c>
      <c r="AH314" s="147"/>
      <c r="AI314" s="147"/>
    </row>
    <row r="315" spans="2:35" ht="19.5" thickTop="1">
      <c r="B315" s="149">
        <v>99</v>
      </c>
      <c r="C315" s="164"/>
      <c r="D315" s="151"/>
      <c r="E315" s="152"/>
      <c r="F315" s="153"/>
      <c r="G315" s="151"/>
      <c r="H315" s="152"/>
      <c r="I315" s="153"/>
      <c r="J315" s="151"/>
      <c r="K315" s="153"/>
      <c r="L315" s="151"/>
      <c r="M315" s="152"/>
      <c r="N315" s="153"/>
      <c r="O315" s="135" t="s">
        <v>170</v>
      </c>
      <c r="P315" s="138"/>
      <c r="Q315" s="141"/>
      <c r="R315" s="135" t="str">
        <f t="shared" ref="R315" si="223">IF($P315="","",IF(OR(RIGHT($P315,1)="m",RIGHT($P315,1)="H"),"分",""))</f>
        <v/>
      </c>
      <c r="S315" s="141"/>
      <c r="T315" s="135" t="str">
        <f t="shared" ref="T315" si="224">IF($P315="","",IF(OR(RIGHT($P315,1)="m",RIGHT($P315,1)="H"),"秒","m"))</f>
        <v/>
      </c>
      <c r="U315" s="144"/>
      <c r="AA315" s="42"/>
      <c r="AB315" s="44" t="str">
        <f>IF($P315="","0",VLOOKUP($P315,登録データ!$Q$4:$R$23,2,FALSE))</f>
        <v>0</v>
      </c>
      <c r="AC315" s="44" t="str">
        <f t="shared" si="196"/>
        <v>00</v>
      </c>
      <c r="AD315" s="44" t="str">
        <f t="shared" si="197"/>
        <v/>
      </c>
      <c r="AE315" s="44" t="str">
        <f t="shared" si="194"/>
        <v>000000</v>
      </c>
      <c r="AF315" s="44" t="str">
        <f t="shared" si="195"/>
        <v/>
      </c>
      <c r="AG315" s="44" t="str">
        <f t="shared" si="198"/>
        <v/>
      </c>
      <c r="AH315" s="147" t="str">
        <f>IF($C315="","",IF($C315="@",0,IF(COUNTIF($C$21:$C$620,$C315)=1,0,1)))</f>
        <v/>
      </c>
      <c r="AI315" s="147" t="str">
        <f>IF($L315="","",IF(OR($L315="北海道",$L315="東京都",$L315="大阪府",$L315="京都府",RIGHT($L315,1)="県"),0,1))</f>
        <v/>
      </c>
    </row>
    <row r="316" spans="2:35">
      <c r="B316" s="130"/>
      <c r="C316" s="165"/>
      <c r="D316" s="154"/>
      <c r="E316" s="155"/>
      <c r="F316" s="156"/>
      <c r="G316" s="154"/>
      <c r="H316" s="155"/>
      <c r="I316" s="156"/>
      <c r="J316" s="154"/>
      <c r="K316" s="156"/>
      <c r="L316" s="154"/>
      <c r="M316" s="155"/>
      <c r="N316" s="156"/>
      <c r="O316" s="136"/>
      <c r="P316" s="139"/>
      <c r="Q316" s="142"/>
      <c r="R316" s="136"/>
      <c r="S316" s="142"/>
      <c r="T316" s="136"/>
      <c r="U316" s="145"/>
      <c r="AA316" s="42"/>
      <c r="AB316" s="44" t="str">
        <f>IF($P316="","0",VLOOKUP($P316,登録データ!$Q$4:$R$23,2,FALSE))</f>
        <v>0</v>
      </c>
      <c r="AC316" s="44" t="str">
        <f t="shared" si="196"/>
        <v>00</v>
      </c>
      <c r="AD316" s="44" t="str">
        <f t="shared" si="197"/>
        <v/>
      </c>
      <c r="AE316" s="44" t="str">
        <f t="shared" si="194"/>
        <v>000000</v>
      </c>
      <c r="AF316" s="44" t="str">
        <f t="shared" si="195"/>
        <v/>
      </c>
      <c r="AG316" s="44" t="str">
        <f t="shared" si="198"/>
        <v/>
      </c>
      <c r="AH316" s="147"/>
      <c r="AI316" s="147"/>
    </row>
    <row r="317" spans="2:35" ht="19.5" thickBot="1">
      <c r="B317" s="150"/>
      <c r="C317" s="166"/>
      <c r="D317" s="157"/>
      <c r="E317" s="158"/>
      <c r="F317" s="159"/>
      <c r="G317" s="157"/>
      <c r="H317" s="158"/>
      <c r="I317" s="159"/>
      <c r="J317" s="157"/>
      <c r="K317" s="159"/>
      <c r="L317" s="157"/>
      <c r="M317" s="158"/>
      <c r="N317" s="159"/>
      <c r="O317" s="137"/>
      <c r="P317" s="140"/>
      <c r="Q317" s="143"/>
      <c r="R317" s="137"/>
      <c r="S317" s="143"/>
      <c r="T317" s="137"/>
      <c r="U317" s="146"/>
      <c r="AA317" s="42"/>
      <c r="AB317" s="44" t="str">
        <f>IF($P317="","0",VLOOKUP($P317,登録データ!$Q$4:$R$23,2,FALSE))</f>
        <v>0</v>
      </c>
      <c r="AC317" s="44" t="str">
        <f t="shared" si="196"/>
        <v>00</v>
      </c>
      <c r="AD317" s="44" t="str">
        <f t="shared" si="197"/>
        <v/>
      </c>
      <c r="AE317" s="44" t="str">
        <f t="shared" si="194"/>
        <v>000000</v>
      </c>
      <c r="AF317" s="44" t="str">
        <f t="shared" si="195"/>
        <v/>
      </c>
      <c r="AG317" s="44" t="str">
        <f t="shared" si="198"/>
        <v/>
      </c>
      <c r="AH317" s="147"/>
      <c r="AI317" s="147"/>
    </row>
    <row r="318" spans="2:35" ht="19.5" thickTop="1">
      <c r="B318" s="149">
        <v>100</v>
      </c>
      <c r="C318" s="164"/>
      <c r="D318" s="151"/>
      <c r="E318" s="152"/>
      <c r="F318" s="153"/>
      <c r="G318" s="151"/>
      <c r="H318" s="152"/>
      <c r="I318" s="153"/>
      <c r="J318" s="151"/>
      <c r="K318" s="153"/>
      <c r="L318" s="151"/>
      <c r="M318" s="152"/>
      <c r="N318" s="153"/>
      <c r="O318" s="135" t="s">
        <v>170</v>
      </c>
      <c r="P318" s="138"/>
      <c r="Q318" s="141"/>
      <c r="R318" s="135" t="str">
        <f t="shared" ref="R318" si="225">IF($P318="","",IF(OR(RIGHT($P318,1)="m",RIGHT($P318,1)="H"),"分",""))</f>
        <v/>
      </c>
      <c r="S318" s="141"/>
      <c r="T318" s="135" t="str">
        <f t="shared" ref="T318" si="226">IF($P318="","",IF(OR(RIGHT($P318,1)="m",RIGHT($P318,1)="H"),"秒","m"))</f>
        <v/>
      </c>
      <c r="U318" s="144"/>
      <c r="AA318" s="42"/>
      <c r="AB318" s="44" t="str">
        <f>IF($P318="","0",VLOOKUP($P318,登録データ!$Q$4:$R$23,2,FALSE))</f>
        <v>0</v>
      </c>
      <c r="AC318" s="44" t="str">
        <f t="shared" si="196"/>
        <v>00</v>
      </c>
      <c r="AD318" s="44" t="str">
        <f t="shared" si="197"/>
        <v/>
      </c>
      <c r="AE318" s="44" t="str">
        <f t="shared" si="194"/>
        <v>000000</v>
      </c>
      <c r="AF318" s="44" t="str">
        <f t="shared" si="195"/>
        <v/>
      </c>
      <c r="AG318" s="44" t="str">
        <f t="shared" si="198"/>
        <v/>
      </c>
      <c r="AH318" s="147" t="str">
        <f>IF($C318="","",IF($C318="@",0,IF(COUNTIF($C$21:$C$620,$C318)=1,0,1)))</f>
        <v/>
      </c>
      <c r="AI318" s="147" t="str">
        <f>IF($L318="","",IF(OR($L318="北海道",$L318="東京都",$L318="大阪府",$L318="京都府",RIGHT($L318,1)="県"),0,1))</f>
        <v/>
      </c>
    </row>
    <row r="319" spans="2:35">
      <c r="B319" s="130"/>
      <c r="C319" s="165"/>
      <c r="D319" s="154"/>
      <c r="E319" s="155"/>
      <c r="F319" s="156"/>
      <c r="G319" s="154"/>
      <c r="H319" s="155"/>
      <c r="I319" s="156"/>
      <c r="J319" s="154"/>
      <c r="K319" s="156"/>
      <c r="L319" s="154"/>
      <c r="M319" s="155"/>
      <c r="N319" s="156"/>
      <c r="O319" s="136"/>
      <c r="P319" s="139"/>
      <c r="Q319" s="142"/>
      <c r="R319" s="136"/>
      <c r="S319" s="142"/>
      <c r="T319" s="136"/>
      <c r="U319" s="145"/>
      <c r="AA319" s="42"/>
      <c r="AB319" s="44" t="str">
        <f>IF($P319="","0",VLOOKUP($P319,登録データ!$Q$4:$R$23,2,FALSE))</f>
        <v>0</v>
      </c>
      <c r="AC319" s="44" t="str">
        <f t="shared" si="196"/>
        <v>00</v>
      </c>
      <c r="AD319" s="44" t="str">
        <f t="shared" si="197"/>
        <v/>
      </c>
      <c r="AE319" s="44" t="str">
        <f t="shared" si="194"/>
        <v>000000</v>
      </c>
      <c r="AF319" s="44" t="str">
        <f t="shared" si="195"/>
        <v/>
      </c>
      <c r="AG319" s="44" t="str">
        <f t="shared" si="198"/>
        <v/>
      </c>
      <c r="AH319" s="147"/>
      <c r="AI319" s="147"/>
    </row>
    <row r="320" spans="2:35" ht="19.5" thickBot="1">
      <c r="B320" s="150"/>
      <c r="C320" s="166"/>
      <c r="D320" s="157"/>
      <c r="E320" s="158"/>
      <c r="F320" s="159"/>
      <c r="G320" s="157"/>
      <c r="H320" s="158"/>
      <c r="I320" s="159"/>
      <c r="J320" s="157"/>
      <c r="K320" s="159"/>
      <c r="L320" s="157"/>
      <c r="M320" s="158"/>
      <c r="N320" s="159"/>
      <c r="O320" s="137"/>
      <c r="P320" s="140"/>
      <c r="Q320" s="143"/>
      <c r="R320" s="137"/>
      <c r="S320" s="143"/>
      <c r="T320" s="137"/>
      <c r="U320" s="146"/>
      <c r="AA320" s="42"/>
      <c r="AB320" s="44" t="str">
        <f>IF($P320="","0",VLOOKUP($P320,登録データ!$Q$4:$R$23,2,FALSE))</f>
        <v>0</v>
      </c>
      <c r="AC320" s="44" t="str">
        <f t="shared" si="196"/>
        <v>00</v>
      </c>
      <c r="AD320" s="44" t="str">
        <f t="shared" si="197"/>
        <v/>
      </c>
      <c r="AE320" s="44" t="str">
        <f t="shared" si="194"/>
        <v>000000</v>
      </c>
      <c r="AF320" s="44" t="str">
        <f t="shared" si="195"/>
        <v/>
      </c>
      <c r="AG320" s="44" t="str">
        <f t="shared" si="198"/>
        <v/>
      </c>
      <c r="AH320" s="147"/>
      <c r="AI320" s="147"/>
    </row>
    <row r="321" spans="2:35" ht="19.5" thickTop="1">
      <c r="B321" s="149">
        <v>101</v>
      </c>
      <c r="C321" s="164"/>
      <c r="D321" s="151"/>
      <c r="E321" s="152"/>
      <c r="F321" s="153"/>
      <c r="G321" s="151"/>
      <c r="H321" s="152"/>
      <c r="I321" s="153"/>
      <c r="J321" s="151"/>
      <c r="K321" s="153"/>
      <c r="L321" s="151"/>
      <c r="M321" s="152"/>
      <c r="N321" s="153"/>
      <c r="O321" s="135" t="s">
        <v>170</v>
      </c>
      <c r="P321" s="138"/>
      <c r="Q321" s="141"/>
      <c r="R321" s="135" t="str">
        <f t="shared" ref="R321" si="227">IF($P321="","",IF(OR(RIGHT($P321,1)="m",RIGHT($P321,1)="H"),"分",""))</f>
        <v/>
      </c>
      <c r="S321" s="141"/>
      <c r="T321" s="135" t="str">
        <f t="shared" ref="T321" si="228">IF($P321="","",IF(OR(RIGHT($P321,1)="m",RIGHT($P321,1)="H"),"秒","m"))</f>
        <v/>
      </c>
      <c r="U321" s="144"/>
      <c r="AA321" s="42"/>
      <c r="AB321" s="44" t="str">
        <f>IF($P321="","0",VLOOKUP($P321,登録データ!$Q$4:$R$23,2,FALSE))</f>
        <v>0</v>
      </c>
      <c r="AC321" s="44" t="str">
        <f t="shared" si="196"/>
        <v>00</v>
      </c>
      <c r="AD321" s="44" t="str">
        <f t="shared" si="197"/>
        <v/>
      </c>
      <c r="AE321" s="44" t="str">
        <f t="shared" si="194"/>
        <v>000000</v>
      </c>
      <c r="AF321" s="44" t="str">
        <f t="shared" si="195"/>
        <v/>
      </c>
      <c r="AG321" s="44" t="str">
        <f t="shared" si="198"/>
        <v/>
      </c>
      <c r="AH321" s="147" t="str">
        <f>IF($C321="","",IF($C321="@",0,IF(COUNTIF($C$21:$C$620,$C321)=1,0,1)))</f>
        <v/>
      </c>
      <c r="AI321" s="147" t="str">
        <f>IF($L321="","",IF(OR($L321="北海道",$L321="東京都",$L321="大阪府",$L321="京都府",RIGHT($L321,1)="県"),0,1))</f>
        <v/>
      </c>
    </row>
    <row r="322" spans="2:35">
      <c r="B322" s="130"/>
      <c r="C322" s="165"/>
      <c r="D322" s="154"/>
      <c r="E322" s="155"/>
      <c r="F322" s="156"/>
      <c r="G322" s="154"/>
      <c r="H322" s="155"/>
      <c r="I322" s="156"/>
      <c r="J322" s="154"/>
      <c r="K322" s="156"/>
      <c r="L322" s="154"/>
      <c r="M322" s="155"/>
      <c r="N322" s="156"/>
      <c r="O322" s="136"/>
      <c r="P322" s="139"/>
      <c r="Q322" s="142"/>
      <c r="R322" s="136"/>
      <c r="S322" s="142"/>
      <c r="T322" s="136"/>
      <c r="U322" s="145"/>
      <c r="AA322" s="42"/>
      <c r="AB322" s="44" t="str">
        <f>IF($P322="","0",VLOOKUP($P322,登録データ!$Q$4:$R$23,2,FALSE))</f>
        <v>0</v>
      </c>
      <c r="AC322" s="44" t="str">
        <f t="shared" si="196"/>
        <v>00</v>
      </c>
      <c r="AD322" s="44" t="str">
        <f t="shared" si="197"/>
        <v/>
      </c>
      <c r="AE322" s="44" t="str">
        <f t="shared" si="194"/>
        <v>000000</v>
      </c>
      <c r="AF322" s="44" t="str">
        <f t="shared" si="195"/>
        <v/>
      </c>
      <c r="AG322" s="44" t="str">
        <f t="shared" si="198"/>
        <v/>
      </c>
      <c r="AH322" s="147"/>
      <c r="AI322" s="147"/>
    </row>
    <row r="323" spans="2:35" ht="19.5" thickBot="1">
      <c r="B323" s="150"/>
      <c r="C323" s="166"/>
      <c r="D323" s="157"/>
      <c r="E323" s="158"/>
      <c r="F323" s="159"/>
      <c r="G323" s="157"/>
      <c r="H323" s="158"/>
      <c r="I323" s="159"/>
      <c r="J323" s="157"/>
      <c r="K323" s="159"/>
      <c r="L323" s="157"/>
      <c r="M323" s="158"/>
      <c r="N323" s="159"/>
      <c r="O323" s="137"/>
      <c r="P323" s="140"/>
      <c r="Q323" s="143"/>
      <c r="R323" s="137"/>
      <c r="S323" s="143"/>
      <c r="T323" s="137"/>
      <c r="U323" s="146"/>
      <c r="AA323" s="42"/>
      <c r="AB323" s="44" t="str">
        <f>IF($P323="","0",VLOOKUP($P323,登録データ!$Q$4:$R$23,2,FALSE))</f>
        <v>0</v>
      </c>
      <c r="AC323" s="44" t="str">
        <f t="shared" si="196"/>
        <v>00</v>
      </c>
      <c r="AD323" s="44" t="str">
        <f t="shared" si="197"/>
        <v/>
      </c>
      <c r="AE323" s="44" t="str">
        <f t="shared" si="194"/>
        <v>000000</v>
      </c>
      <c r="AF323" s="44" t="str">
        <f t="shared" si="195"/>
        <v/>
      </c>
      <c r="AG323" s="44" t="str">
        <f t="shared" si="198"/>
        <v/>
      </c>
      <c r="AH323" s="147"/>
      <c r="AI323" s="147"/>
    </row>
    <row r="324" spans="2:35" ht="19.5" thickTop="1">
      <c r="B324" s="149">
        <v>102</v>
      </c>
      <c r="C324" s="164"/>
      <c r="D324" s="151"/>
      <c r="E324" s="152"/>
      <c r="F324" s="153"/>
      <c r="G324" s="151"/>
      <c r="H324" s="152"/>
      <c r="I324" s="153"/>
      <c r="J324" s="151"/>
      <c r="K324" s="153"/>
      <c r="L324" s="151"/>
      <c r="M324" s="152"/>
      <c r="N324" s="153"/>
      <c r="O324" s="135" t="s">
        <v>170</v>
      </c>
      <c r="P324" s="138"/>
      <c r="Q324" s="141"/>
      <c r="R324" s="135" t="str">
        <f t="shared" ref="R324" si="229">IF($P324="","",IF(OR(RIGHT($P324,1)="m",RIGHT($P324,1)="H"),"分",""))</f>
        <v/>
      </c>
      <c r="S324" s="141"/>
      <c r="T324" s="135" t="str">
        <f t="shared" ref="T324" si="230">IF($P324="","",IF(OR(RIGHT($P324,1)="m",RIGHT($P324,1)="H"),"秒","m"))</f>
        <v/>
      </c>
      <c r="U324" s="144"/>
      <c r="AA324" s="42"/>
      <c r="AB324" s="44" t="str">
        <f>IF($P324="","0",VLOOKUP($P324,登録データ!$Q$4:$R$23,2,FALSE))</f>
        <v>0</v>
      </c>
      <c r="AC324" s="44" t="str">
        <f t="shared" si="196"/>
        <v>00</v>
      </c>
      <c r="AD324" s="44" t="str">
        <f t="shared" si="197"/>
        <v/>
      </c>
      <c r="AE324" s="44" t="str">
        <f t="shared" si="194"/>
        <v>000000</v>
      </c>
      <c r="AF324" s="44" t="str">
        <f t="shared" si="195"/>
        <v/>
      </c>
      <c r="AG324" s="44" t="str">
        <f t="shared" si="198"/>
        <v/>
      </c>
      <c r="AH324" s="147" t="str">
        <f>IF($C324="","",IF($C324="@",0,IF(COUNTIF($C$21:$C$620,$C324)=1,0,1)))</f>
        <v/>
      </c>
      <c r="AI324" s="147" t="str">
        <f>IF($L324="","",IF(OR($L324="北海道",$L324="東京都",$L324="大阪府",$L324="京都府",RIGHT($L324,1)="県"),0,1))</f>
        <v/>
      </c>
    </row>
    <row r="325" spans="2:35">
      <c r="B325" s="130"/>
      <c r="C325" s="165"/>
      <c r="D325" s="154"/>
      <c r="E325" s="155"/>
      <c r="F325" s="156"/>
      <c r="G325" s="154"/>
      <c r="H325" s="155"/>
      <c r="I325" s="156"/>
      <c r="J325" s="154"/>
      <c r="K325" s="156"/>
      <c r="L325" s="154"/>
      <c r="M325" s="155"/>
      <c r="N325" s="156"/>
      <c r="O325" s="136"/>
      <c r="P325" s="139"/>
      <c r="Q325" s="142"/>
      <c r="R325" s="136"/>
      <c r="S325" s="142"/>
      <c r="T325" s="136"/>
      <c r="U325" s="145"/>
      <c r="AA325" s="42"/>
      <c r="AB325" s="44" t="str">
        <f>IF($P325="","0",VLOOKUP($P325,登録データ!$Q$4:$R$23,2,FALSE))</f>
        <v>0</v>
      </c>
      <c r="AC325" s="44" t="str">
        <f t="shared" si="196"/>
        <v>00</v>
      </c>
      <c r="AD325" s="44" t="str">
        <f t="shared" si="197"/>
        <v/>
      </c>
      <c r="AE325" s="44" t="str">
        <f t="shared" si="194"/>
        <v>000000</v>
      </c>
      <c r="AF325" s="44" t="str">
        <f t="shared" si="195"/>
        <v/>
      </c>
      <c r="AG325" s="44" t="str">
        <f t="shared" si="198"/>
        <v/>
      </c>
      <c r="AH325" s="147"/>
      <c r="AI325" s="147"/>
    </row>
    <row r="326" spans="2:35" ht="19.5" thickBot="1">
      <c r="B326" s="150"/>
      <c r="C326" s="166"/>
      <c r="D326" s="157"/>
      <c r="E326" s="158"/>
      <c r="F326" s="159"/>
      <c r="G326" s="157"/>
      <c r="H326" s="158"/>
      <c r="I326" s="159"/>
      <c r="J326" s="157"/>
      <c r="K326" s="159"/>
      <c r="L326" s="157"/>
      <c r="M326" s="158"/>
      <c r="N326" s="159"/>
      <c r="O326" s="137"/>
      <c r="P326" s="140"/>
      <c r="Q326" s="143"/>
      <c r="R326" s="137"/>
      <c r="S326" s="143"/>
      <c r="T326" s="137"/>
      <c r="U326" s="146"/>
      <c r="AA326" s="42"/>
      <c r="AB326" s="44" t="str">
        <f>IF($P326="","0",VLOOKUP($P326,登録データ!$Q$4:$R$23,2,FALSE))</f>
        <v>0</v>
      </c>
      <c r="AC326" s="44" t="str">
        <f t="shared" si="196"/>
        <v>00</v>
      </c>
      <c r="AD326" s="44" t="str">
        <f t="shared" si="197"/>
        <v/>
      </c>
      <c r="AE326" s="44" t="str">
        <f t="shared" si="194"/>
        <v>000000</v>
      </c>
      <c r="AF326" s="44" t="str">
        <f t="shared" si="195"/>
        <v/>
      </c>
      <c r="AG326" s="44" t="str">
        <f t="shared" si="198"/>
        <v/>
      </c>
      <c r="AH326" s="147"/>
      <c r="AI326" s="147"/>
    </row>
    <row r="327" spans="2:35" ht="19.5" thickTop="1">
      <c r="B327" s="149">
        <v>103</v>
      </c>
      <c r="C327" s="164"/>
      <c r="D327" s="151"/>
      <c r="E327" s="152"/>
      <c r="F327" s="153"/>
      <c r="G327" s="151"/>
      <c r="H327" s="152"/>
      <c r="I327" s="153"/>
      <c r="J327" s="151"/>
      <c r="K327" s="153"/>
      <c r="L327" s="151"/>
      <c r="M327" s="152"/>
      <c r="N327" s="153"/>
      <c r="O327" s="135" t="s">
        <v>170</v>
      </c>
      <c r="P327" s="138"/>
      <c r="Q327" s="141"/>
      <c r="R327" s="135" t="str">
        <f t="shared" ref="R327" si="231">IF($P327="","",IF(OR(RIGHT($P327,1)="m",RIGHT($P327,1)="H"),"分",""))</f>
        <v/>
      </c>
      <c r="S327" s="141"/>
      <c r="T327" s="135" t="str">
        <f t="shared" ref="T327" si="232">IF($P327="","",IF(OR(RIGHT($P327,1)="m",RIGHT($P327,1)="H"),"秒","m"))</f>
        <v/>
      </c>
      <c r="U327" s="144"/>
      <c r="AA327" s="42"/>
      <c r="AB327" s="44" t="str">
        <f>IF($P327="","0",VLOOKUP($P327,登録データ!$Q$4:$R$23,2,FALSE))</f>
        <v>0</v>
      </c>
      <c r="AC327" s="44" t="str">
        <f t="shared" si="196"/>
        <v>00</v>
      </c>
      <c r="AD327" s="44" t="str">
        <f t="shared" si="197"/>
        <v/>
      </c>
      <c r="AE327" s="44" t="str">
        <f t="shared" si="194"/>
        <v>000000</v>
      </c>
      <c r="AF327" s="44" t="str">
        <f t="shared" si="195"/>
        <v/>
      </c>
      <c r="AG327" s="44" t="str">
        <f t="shared" si="198"/>
        <v/>
      </c>
      <c r="AH327" s="147" t="str">
        <f>IF($C327="","",IF($C327="@",0,IF(COUNTIF($C$21:$C$620,$C327)=1,0,1)))</f>
        <v/>
      </c>
      <c r="AI327" s="147" t="str">
        <f>IF($L327="","",IF(OR($L327="北海道",$L327="東京都",$L327="大阪府",$L327="京都府",RIGHT($L327,1)="県"),0,1))</f>
        <v/>
      </c>
    </row>
    <row r="328" spans="2:35">
      <c r="B328" s="130"/>
      <c r="C328" s="165"/>
      <c r="D328" s="154"/>
      <c r="E328" s="155"/>
      <c r="F328" s="156"/>
      <c r="G328" s="154"/>
      <c r="H328" s="155"/>
      <c r="I328" s="156"/>
      <c r="J328" s="154"/>
      <c r="K328" s="156"/>
      <c r="L328" s="154"/>
      <c r="M328" s="155"/>
      <c r="N328" s="156"/>
      <c r="O328" s="136"/>
      <c r="P328" s="139"/>
      <c r="Q328" s="142"/>
      <c r="R328" s="136"/>
      <c r="S328" s="142"/>
      <c r="T328" s="136"/>
      <c r="U328" s="145"/>
      <c r="AA328" s="42"/>
      <c r="AB328" s="44" t="str">
        <f>IF($P328="","0",VLOOKUP($P328,登録データ!$Q$4:$R$23,2,FALSE))</f>
        <v>0</v>
      </c>
      <c r="AC328" s="44" t="str">
        <f t="shared" si="196"/>
        <v>00</v>
      </c>
      <c r="AD328" s="44" t="str">
        <f t="shared" si="197"/>
        <v/>
      </c>
      <c r="AE328" s="44" t="str">
        <f t="shared" si="194"/>
        <v>000000</v>
      </c>
      <c r="AF328" s="44" t="str">
        <f t="shared" si="195"/>
        <v/>
      </c>
      <c r="AG328" s="44" t="str">
        <f t="shared" si="198"/>
        <v/>
      </c>
      <c r="AH328" s="147"/>
      <c r="AI328" s="147"/>
    </row>
    <row r="329" spans="2:35" ht="19.5" thickBot="1">
      <c r="B329" s="150"/>
      <c r="C329" s="166"/>
      <c r="D329" s="157"/>
      <c r="E329" s="158"/>
      <c r="F329" s="159"/>
      <c r="G329" s="157"/>
      <c r="H329" s="158"/>
      <c r="I329" s="159"/>
      <c r="J329" s="157"/>
      <c r="K329" s="159"/>
      <c r="L329" s="157"/>
      <c r="M329" s="158"/>
      <c r="N329" s="159"/>
      <c r="O329" s="137"/>
      <c r="P329" s="140"/>
      <c r="Q329" s="143"/>
      <c r="R329" s="137"/>
      <c r="S329" s="143"/>
      <c r="T329" s="137"/>
      <c r="U329" s="146"/>
      <c r="AA329" s="42"/>
      <c r="AB329" s="44" t="str">
        <f>IF($P329="","0",VLOOKUP($P329,登録データ!$Q$4:$R$23,2,FALSE))</f>
        <v>0</v>
      </c>
      <c r="AC329" s="44" t="str">
        <f t="shared" si="196"/>
        <v>00</v>
      </c>
      <c r="AD329" s="44" t="str">
        <f t="shared" si="197"/>
        <v/>
      </c>
      <c r="AE329" s="44" t="str">
        <f t="shared" si="194"/>
        <v>000000</v>
      </c>
      <c r="AF329" s="44" t="str">
        <f t="shared" si="195"/>
        <v/>
      </c>
      <c r="AG329" s="44" t="str">
        <f t="shared" si="198"/>
        <v/>
      </c>
      <c r="AH329" s="147"/>
      <c r="AI329" s="147"/>
    </row>
    <row r="330" spans="2:35" ht="19.5" thickTop="1">
      <c r="B330" s="149">
        <v>104</v>
      </c>
      <c r="C330" s="164"/>
      <c r="D330" s="151"/>
      <c r="E330" s="152"/>
      <c r="F330" s="153"/>
      <c r="G330" s="151"/>
      <c r="H330" s="152"/>
      <c r="I330" s="153"/>
      <c r="J330" s="151"/>
      <c r="K330" s="153"/>
      <c r="L330" s="151"/>
      <c r="M330" s="152"/>
      <c r="N330" s="153"/>
      <c r="O330" s="135" t="s">
        <v>170</v>
      </c>
      <c r="P330" s="138"/>
      <c r="Q330" s="141"/>
      <c r="R330" s="135" t="str">
        <f t="shared" ref="R330" si="233">IF($P330="","",IF(OR(RIGHT($P330,1)="m",RIGHT($P330,1)="H"),"分",""))</f>
        <v/>
      </c>
      <c r="S330" s="141"/>
      <c r="T330" s="135" t="str">
        <f t="shared" ref="T330" si="234">IF($P330="","",IF(OR(RIGHT($P330,1)="m",RIGHT($P330,1)="H"),"秒","m"))</f>
        <v/>
      </c>
      <c r="U330" s="144"/>
      <c r="AA330" s="42"/>
      <c r="AB330" s="44" t="str">
        <f>IF($P330="","0",VLOOKUP($P330,登録データ!$Q$4:$R$23,2,FALSE))</f>
        <v>0</v>
      </c>
      <c r="AC330" s="44" t="str">
        <f t="shared" si="196"/>
        <v>00</v>
      </c>
      <c r="AD330" s="44" t="str">
        <f t="shared" si="197"/>
        <v/>
      </c>
      <c r="AE330" s="44" t="str">
        <f t="shared" si="194"/>
        <v>000000</v>
      </c>
      <c r="AF330" s="44" t="str">
        <f t="shared" si="195"/>
        <v/>
      </c>
      <c r="AG330" s="44" t="str">
        <f t="shared" si="198"/>
        <v/>
      </c>
      <c r="AH330" s="147" t="str">
        <f>IF($C330="","",IF($C330="@",0,IF(COUNTIF($C$21:$C$620,$C330)=1,0,1)))</f>
        <v/>
      </c>
      <c r="AI330" s="147" t="str">
        <f>IF($L330="","",IF(OR($L330="北海道",$L330="東京都",$L330="大阪府",$L330="京都府",RIGHT($L330,1)="県"),0,1))</f>
        <v/>
      </c>
    </row>
    <row r="331" spans="2:35">
      <c r="B331" s="130"/>
      <c r="C331" s="165"/>
      <c r="D331" s="154"/>
      <c r="E331" s="155"/>
      <c r="F331" s="156"/>
      <c r="G331" s="154"/>
      <c r="H331" s="155"/>
      <c r="I331" s="156"/>
      <c r="J331" s="154"/>
      <c r="K331" s="156"/>
      <c r="L331" s="154"/>
      <c r="M331" s="155"/>
      <c r="N331" s="156"/>
      <c r="O331" s="136"/>
      <c r="P331" s="139"/>
      <c r="Q331" s="142"/>
      <c r="R331" s="136"/>
      <c r="S331" s="142"/>
      <c r="T331" s="136"/>
      <c r="U331" s="145"/>
      <c r="AA331" s="42"/>
      <c r="AB331" s="44" t="str">
        <f>IF($P331="","0",VLOOKUP($P331,登録データ!$Q$4:$R$23,2,FALSE))</f>
        <v>0</v>
      </c>
      <c r="AC331" s="44" t="str">
        <f t="shared" si="196"/>
        <v>00</v>
      </c>
      <c r="AD331" s="44" t="str">
        <f t="shared" si="197"/>
        <v/>
      </c>
      <c r="AE331" s="44" t="str">
        <f t="shared" si="194"/>
        <v>000000</v>
      </c>
      <c r="AF331" s="44" t="str">
        <f t="shared" si="195"/>
        <v/>
      </c>
      <c r="AG331" s="44" t="str">
        <f t="shared" si="198"/>
        <v/>
      </c>
      <c r="AH331" s="147"/>
      <c r="AI331" s="147"/>
    </row>
    <row r="332" spans="2:35" ht="19.5" thickBot="1">
      <c r="B332" s="150"/>
      <c r="C332" s="166"/>
      <c r="D332" s="157"/>
      <c r="E332" s="158"/>
      <c r="F332" s="159"/>
      <c r="G332" s="157"/>
      <c r="H332" s="158"/>
      <c r="I332" s="159"/>
      <c r="J332" s="157"/>
      <c r="K332" s="159"/>
      <c r="L332" s="157"/>
      <c r="M332" s="158"/>
      <c r="N332" s="159"/>
      <c r="O332" s="137"/>
      <c r="P332" s="140"/>
      <c r="Q332" s="143"/>
      <c r="R332" s="137"/>
      <c r="S332" s="143"/>
      <c r="T332" s="137"/>
      <c r="U332" s="146"/>
      <c r="AA332" s="42"/>
      <c r="AB332" s="44" t="str">
        <f>IF($P332="","0",VLOOKUP($P332,登録データ!$Q$4:$R$23,2,FALSE))</f>
        <v>0</v>
      </c>
      <c r="AC332" s="44" t="str">
        <f t="shared" si="196"/>
        <v>00</v>
      </c>
      <c r="AD332" s="44" t="str">
        <f t="shared" si="197"/>
        <v/>
      </c>
      <c r="AE332" s="44" t="str">
        <f t="shared" si="194"/>
        <v>000000</v>
      </c>
      <c r="AF332" s="44" t="str">
        <f t="shared" si="195"/>
        <v/>
      </c>
      <c r="AG332" s="44" t="str">
        <f t="shared" si="198"/>
        <v/>
      </c>
      <c r="AH332" s="147"/>
      <c r="AI332" s="147"/>
    </row>
    <row r="333" spans="2:35" ht="19.5" thickTop="1">
      <c r="B333" s="149">
        <v>105</v>
      </c>
      <c r="C333" s="164"/>
      <c r="D333" s="151"/>
      <c r="E333" s="152"/>
      <c r="F333" s="153"/>
      <c r="G333" s="151"/>
      <c r="H333" s="152"/>
      <c r="I333" s="153"/>
      <c r="J333" s="151"/>
      <c r="K333" s="153"/>
      <c r="L333" s="151"/>
      <c r="M333" s="152"/>
      <c r="N333" s="153"/>
      <c r="O333" s="135" t="s">
        <v>170</v>
      </c>
      <c r="P333" s="138"/>
      <c r="Q333" s="141"/>
      <c r="R333" s="135" t="str">
        <f t="shared" ref="R333" si="235">IF($P333="","",IF(OR(RIGHT($P333,1)="m",RIGHT($P333,1)="H"),"分",""))</f>
        <v/>
      </c>
      <c r="S333" s="141"/>
      <c r="T333" s="135" t="str">
        <f t="shared" ref="T333" si="236">IF($P333="","",IF(OR(RIGHT($P333,1)="m",RIGHT($P333,1)="H"),"秒","m"))</f>
        <v/>
      </c>
      <c r="U333" s="144"/>
      <c r="AA333" s="42"/>
      <c r="AB333" s="44" t="str">
        <f>IF($P333="","0",VLOOKUP($P333,登録データ!$Q$4:$R$23,2,FALSE))</f>
        <v>0</v>
      </c>
      <c r="AC333" s="44" t="str">
        <f t="shared" si="196"/>
        <v>00</v>
      </c>
      <c r="AD333" s="44" t="str">
        <f t="shared" si="197"/>
        <v/>
      </c>
      <c r="AE333" s="44" t="str">
        <f t="shared" si="194"/>
        <v>000000</v>
      </c>
      <c r="AF333" s="44" t="str">
        <f t="shared" si="195"/>
        <v/>
      </c>
      <c r="AG333" s="44" t="str">
        <f t="shared" si="198"/>
        <v/>
      </c>
      <c r="AH333" s="147" t="str">
        <f>IF($C333="","",IF($C333="@",0,IF(COUNTIF($C$21:$C$620,$C333)=1,0,1)))</f>
        <v/>
      </c>
      <c r="AI333" s="147" t="str">
        <f>IF($L333="","",IF(OR($L333="北海道",$L333="東京都",$L333="大阪府",$L333="京都府",RIGHT($L333,1)="県"),0,1))</f>
        <v/>
      </c>
    </row>
    <row r="334" spans="2:35">
      <c r="B334" s="130"/>
      <c r="C334" s="165"/>
      <c r="D334" s="154"/>
      <c r="E334" s="155"/>
      <c r="F334" s="156"/>
      <c r="G334" s="154"/>
      <c r="H334" s="155"/>
      <c r="I334" s="156"/>
      <c r="J334" s="154"/>
      <c r="K334" s="156"/>
      <c r="L334" s="154"/>
      <c r="M334" s="155"/>
      <c r="N334" s="156"/>
      <c r="O334" s="136"/>
      <c r="P334" s="139"/>
      <c r="Q334" s="142"/>
      <c r="R334" s="136"/>
      <c r="S334" s="142"/>
      <c r="T334" s="136"/>
      <c r="U334" s="145"/>
      <c r="AA334" s="42"/>
      <c r="AB334" s="44" t="str">
        <f>IF($P334="","0",VLOOKUP($P334,登録データ!$Q$4:$R$23,2,FALSE))</f>
        <v>0</v>
      </c>
      <c r="AC334" s="44" t="str">
        <f t="shared" si="196"/>
        <v>00</v>
      </c>
      <c r="AD334" s="44" t="str">
        <f t="shared" si="197"/>
        <v/>
      </c>
      <c r="AE334" s="44" t="str">
        <f t="shared" si="194"/>
        <v>000000</v>
      </c>
      <c r="AF334" s="44" t="str">
        <f t="shared" si="195"/>
        <v/>
      </c>
      <c r="AG334" s="44" t="str">
        <f t="shared" si="198"/>
        <v/>
      </c>
      <c r="AH334" s="147"/>
      <c r="AI334" s="147"/>
    </row>
    <row r="335" spans="2:35" ht="19.5" thickBot="1">
      <c r="B335" s="150"/>
      <c r="C335" s="166"/>
      <c r="D335" s="157"/>
      <c r="E335" s="158"/>
      <c r="F335" s="159"/>
      <c r="G335" s="157"/>
      <c r="H335" s="158"/>
      <c r="I335" s="159"/>
      <c r="J335" s="157"/>
      <c r="K335" s="159"/>
      <c r="L335" s="157"/>
      <c r="M335" s="158"/>
      <c r="N335" s="159"/>
      <c r="O335" s="137"/>
      <c r="P335" s="140"/>
      <c r="Q335" s="143"/>
      <c r="R335" s="137"/>
      <c r="S335" s="143"/>
      <c r="T335" s="137"/>
      <c r="U335" s="146"/>
      <c r="AA335" s="42"/>
      <c r="AB335" s="44" t="str">
        <f>IF($P335="","0",VLOOKUP($P335,登録データ!$Q$4:$R$23,2,FALSE))</f>
        <v>0</v>
      </c>
      <c r="AC335" s="44" t="str">
        <f t="shared" si="196"/>
        <v>00</v>
      </c>
      <c r="AD335" s="44" t="str">
        <f t="shared" si="197"/>
        <v/>
      </c>
      <c r="AE335" s="44" t="str">
        <f t="shared" si="194"/>
        <v>000000</v>
      </c>
      <c r="AF335" s="44" t="str">
        <f t="shared" si="195"/>
        <v/>
      </c>
      <c r="AG335" s="44" t="str">
        <f t="shared" si="198"/>
        <v/>
      </c>
      <c r="AH335" s="147"/>
      <c r="AI335" s="147"/>
    </row>
    <row r="336" spans="2:35" ht="19.5" thickTop="1">
      <c r="B336" s="149">
        <v>106</v>
      </c>
      <c r="C336" s="164"/>
      <c r="D336" s="151"/>
      <c r="E336" s="152"/>
      <c r="F336" s="153"/>
      <c r="G336" s="151"/>
      <c r="H336" s="152"/>
      <c r="I336" s="153"/>
      <c r="J336" s="151"/>
      <c r="K336" s="153"/>
      <c r="L336" s="151"/>
      <c r="M336" s="152"/>
      <c r="N336" s="153"/>
      <c r="O336" s="135" t="s">
        <v>170</v>
      </c>
      <c r="P336" s="138"/>
      <c r="Q336" s="141"/>
      <c r="R336" s="135" t="str">
        <f t="shared" ref="R336" si="237">IF($P336="","",IF(OR(RIGHT($P336,1)="m",RIGHT($P336,1)="H"),"分",""))</f>
        <v/>
      </c>
      <c r="S336" s="141"/>
      <c r="T336" s="135" t="str">
        <f t="shared" ref="T336" si="238">IF($P336="","",IF(OR(RIGHT($P336,1)="m",RIGHT($P336,1)="H"),"秒","m"))</f>
        <v/>
      </c>
      <c r="U336" s="144"/>
      <c r="AA336" s="42"/>
      <c r="AB336" s="44" t="str">
        <f>IF($P336="","0",VLOOKUP($P336,登録データ!$Q$4:$R$23,2,FALSE))</f>
        <v>0</v>
      </c>
      <c r="AC336" s="44" t="str">
        <f t="shared" si="196"/>
        <v>00</v>
      </c>
      <c r="AD336" s="44" t="str">
        <f t="shared" si="197"/>
        <v/>
      </c>
      <c r="AE336" s="44" t="str">
        <f t="shared" si="194"/>
        <v>000000</v>
      </c>
      <c r="AF336" s="44" t="str">
        <f t="shared" si="195"/>
        <v/>
      </c>
      <c r="AG336" s="44" t="str">
        <f t="shared" si="198"/>
        <v/>
      </c>
      <c r="AH336" s="147" t="str">
        <f>IF($C336="","",IF($C336="@",0,IF(COUNTIF($C$21:$C$620,$C336)=1,0,1)))</f>
        <v/>
      </c>
      <c r="AI336" s="147" t="str">
        <f>IF($L336="","",IF(OR($L336="北海道",$L336="東京都",$L336="大阪府",$L336="京都府",RIGHT($L336,1)="県"),0,1))</f>
        <v/>
      </c>
    </row>
    <row r="337" spans="2:35">
      <c r="B337" s="130"/>
      <c r="C337" s="165"/>
      <c r="D337" s="154"/>
      <c r="E337" s="155"/>
      <c r="F337" s="156"/>
      <c r="G337" s="154"/>
      <c r="H337" s="155"/>
      <c r="I337" s="156"/>
      <c r="J337" s="154"/>
      <c r="K337" s="156"/>
      <c r="L337" s="154"/>
      <c r="M337" s="155"/>
      <c r="N337" s="156"/>
      <c r="O337" s="136"/>
      <c r="P337" s="139"/>
      <c r="Q337" s="142"/>
      <c r="R337" s="136"/>
      <c r="S337" s="142"/>
      <c r="T337" s="136"/>
      <c r="U337" s="145"/>
      <c r="AA337" s="42"/>
      <c r="AB337" s="44" t="str">
        <f>IF($P337="","0",VLOOKUP($P337,登録データ!$Q$4:$R$23,2,FALSE))</f>
        <v>0</v>
      </c>
      <c r="AC337" s="44" t="str">
        <f t="shared" si="196"/>
        <v>00</v>
      </c>
      <c r="AD337" s="44" t="str">
        <f t="shared" si="197"/>
        <v/>
      </c>
      <c r="AE337" s="44" t="str">
        <f t="shared" si="194"/>
        <v>000000</v>
      </c>
      <c r="AF337" s="44" t="str">
        <f t="shared" si="195"/>
        <v/>
      </c>
      <c r="AG337" s="44" t="str">
        <f t="shared" si="198"/>
        <v/>
      </c>
      <c r="AH337" s="147"/>
      <c r="AI337" s="147"/>
    </row>
    <row r="338" spans="2:35" ht="19.5" thickBot="1">
      <c r="B338" s="150"/>
      <c r="C338" s="166"/>
      <c r="D338" s="157"/>
      <c r="E338" s="158"/>
      <c r="F338" s="159"/>
      <c r="G338" s="157"/>
      <c r="H338" s="158"/>
      <c r="I338" s="159"/>
      <c r="J338" s="157"/>
      <c r="K338" s="159"/>
      <c r="L338" s="157"/>
      <c r="M338" s="158"/>
      <c r="N338" s="159"/>
      <c r="O338" s="137"/>
      <c r="P338" s="140"/>
      <c r="Q338" s="143"/>
      <c r="R338" s="137"/>
      <c r="S338" s="143"/>
      <c r="T338" s="137"/>
      <c r="U338" s="146"/>
      <c r="AA338" s="42"/>
      <c r="AB338" s="44" t="str">
        <f>IF($P338="","0",VLOOKUP($P338,登録データ!$Q$4:$R$23,2,FALSE))</f>
        <v>0</v>
      </c>
      <c r="AC338" s="44" t="str">
        <f t="shared" si="196"/>
        <v>00</v>
      </c>
      <c r="AD338" s="44" t="str">
        <f t="shared" si="197"/>
        <v/>
      </c>
      <c r="AE338" s="44" t="str">
        <f t="shared" si="194"/>
        <v>000000</v>
      </c>
      <c r="AF338" s="44" t="str">
        <f t="shared" si="195"/>
        <v/>
      </c>
      <c r="AG338" s="44" t="str">
        <f t="shared" si="198"/>
        <v/>
      </c>
      <c r="AH338" s="147"/>
      <c r="AI338" s="147"/>
    </row>
    <row r="339" spans="2:35" ht="19.5" thickTop="1">
      <c r="B339" s="149">
        <v>107</v>
      </c>
      <c r="C339" s="164"/>
      <c r="D339" s="151"/>
      <c r="E339" s="152"/>
      <c r="F339" s="153"/>
      <c r="G339" s="151"/>
      <c r="H339" s="152"/>
      <c r="I339" s="153"/>
      <c r="J339" s="151"/>
      <c r="K339" s="153"/>
      <c r="L339" s="151"/>
      <c r="M339" s="152"/>
      <c r="N339" s="153"/>
      <c r="O339" s="135" t="s">
        <v>170</v>
      </c>
      <c r="P339" s="138"/>
      <c r="Q339" s="141"/>
      <c r="R339" s="135" t="str">
        <f t="shared" ref="R339" si="239">IF($P339="","",IF(OR(RIGHT($P339,1)="m",RIGHT($P339,1)="H"),"分",""))</f>
        <v/>
      </c>
      <c r="S339" s="141"/>
      <c r="T339" s="135" t="str">
        <f t="shared" ref="T339" si="240">IF($P339="","",IF(OR(RIGHT($P339,1)="m",RIGHT($P339,1)="H"),"秒","m"))</f>
        <v/>
      </c>
      <c r="U339" s="144"/>
      <c r="AA339" s="42"/>
      <c r="AB339" s="44" t="str">
        <f>IF($P339="","0",VLOOKUP($P339,登録データ!$Q$4:$R$23,2,FALSE))</f>
        <v>0</v>
      </c>
      <c r="AC339" s="44" t="str">
        <f t="shared" si="196"/>
        <v>00</v>
      </c>
      <c r="AD339" s="44" t="str">
        <f t="shared" si="197"/>
        <v/>
      </c>
      <c r="AE339" s="44" t="str">
        <f t="shared" si="194"/>
        <v>000000</v>
      </c>
      <c r="AF339" s="44" t="str">
        <f t="shared" si="195"/>
        <v/>
      </c>
      <c r="AG339" s="44" t="str">
        <f t="shared" si="198"/>
        <v/>
      </c>
      <c r="AH339" s="147" t="str">
        <f>IF($C339="","",IF($C339="@",0,IF(COUNTIF($C$21:$C$620,$C339)=1,0,1)))</f>
        <v/>
      </c>
      <c r="AI339" s="147" t="str">
        <f>IF($L339="","",IF(OR($L339="北海道",$L339="東京都",$L339="大阪府",$L339="京都府",RIGHT($L339,1)="県"),0,1))</f>
        <v/>
      </c>
    </row>
    <row r="340" spans="2:35">
      <c r="B340" s="130"/>
      <c r="C340" s="165"/>
      <c r="D340" s="154"/>
      <c r="E340" s="155"/>
      <c r="F340" s="156"/>
      <c r="G340" s="154"/>
      <c r="H340" s="155"/>
      <c r="I340" s="156"/>
      <c r="J340" s="154"/>
      <c r="K340" s="156"/>
      <c r="L340" s="154"/>
      <c r="M340" s="155"/>
      <c r="N340" s="156"/>
      <c r="O340" s="136"/>
      <c r="P340" s="139"/>
      <c r="Q340" s="142"/>
      <c r="R340" s="136"/>
      <c r="S340" s="142"/>
      <c r="T340" s="136"/>
      <c r="U340" s="145"/>
      <c r="AA340" s="42"/>
      <c r="AB340" s="44" t="str">
        <f>IF($P340="","0",VLOOKUP($P340,登録データ!$Q$4:$R$23,2,FALSE))</f>
        <v>0</v>
      </c>
      <c r="AC340" s="44" t="str">
        <f t="shared" si="196"/>
        <v>00</v>
      </c>
      <c r="AD340" s="44" t="str">
        <f t="shared" si="197"/>
        <v/>
      </c>
      <c r="AE340" s="44" t="str">
        <f t="shared" si="194"/>
        <v>000000</v>
      </c>
      <c r="AF340" s="44" t="str">
        <f t="shared" si="195"/>
        <v/>
      </c>
      <c r="AG340" s="44" t="str">
        <f t="shared" si="198"/>
        <v/>
      </c>
      <c r="AH340" s="147"/>
      <c r="AI340" s="147"/>
    </row>
    <row r="341" spans="2:35" ht="19.5" thickBot="1">
      <c r="B341" s="150"/>
      <c r="C341" s="166"/>
      <c r="D341" s="157"/>
      <c r="E341" s="158"/>
      <c r="F341" s="159"/>
      <c r="G341" s="157"/>
      <c r="H341" s="158"/>
      <c r="I341" s="159"/>
      <c r="J341" s="157"/>
      <c r="K341" s="159"/>
      <c r="L341" s="157"/>
      <c r="M341" s="158"/>
      <c r="N341" s="159"/>
      <c r="O341" s="137"/>
      <c r="P341" s="140"/>
      <c r="Q341" s="143"/>
      <c r="R341" s="137"/>
      <c r="S341" s="143"/>
      <c r="T341" s="137"/>
      <c r="U341" s="146"/>
      <c r="AA341" s="42"/>
      <c r="AB341" s="44" t="str">
        <f>IF($P341="","0",VLOOKUP($P341,登録データ!$Q$4:$R$23,2,FALSE))</f>
        <v>0</v>
      </c>
      <c r="AC341" s="44" t="str">
        <f t="shared" si="196"/>
        <v>00</v>
      </c>
      <c r="AD341" s="44" t="str">
        <f t="shared" si="197"/>
        <v/>
      </c>
      <c r="AE341" s="44" t="str">
        <f t="shared" ref="AE341:AE404" si="241">IF($AD341=2,IF($S341="","0000",CONCATENATE(RIGHT($S341+100,2),$AC341)),IF($S341="","000000",CONCATENATE(RIGHT($Q341+100,2),RIGHT($S341+100,2),$AC341)))</f>
        <v>000000</v>
      </c>
      <c r="AF341" s="44" t="str">
        <f t="shared" ref="AF341:AF404" si="242">IF($P341="","",CONCATENATE($AB341," ",IF($AD341=1,RIGHT($AE341+10000000,7),RIGHT($AE341+100000,5))))</f>
        <v/>
      </c>
      <c r="AG341" s="44" t="str">
        <f t="shared" si="198"/>
        <v/>
      </c>
      <c r="AH341" s="147"/>
      <c r="AI341" s="147"/>
    </row>
    <row r="342" spans="2:35" ht="19.5" thickTop="1">
      <c r="B342" s="149">
        <v>108</v>
      </c>
      <c r="C342" s="164"/>
      <c r="D342" s="151"/>
      <c r="E342" s="152"/>
      <c r="F342" s="153"/>
      <c r="G342" s="151"/>
      <c r="H342" s="152"/>
      <c r="I342" s="153"/>
      <c r="J342" s="151"/>
      <c r="K342" s="153"/>
      <c r="L342" s="151"/>
      <c r="M342" s="152"/>
      <c r="N342" s="153"/>
      <c r="O342" s="135" t="s">
        <v>170</v>
      </c>
      <c r="P342" s="138"/>
      <c r="Q342" s="141"/>
      <c r="R342" s="135" t="str">
        <f t="shared" ref="R342" si="243">IF($P342="","",IF(OR(RIGHT($P342,1)="m",RIGHT($P342,1)="H"),"分",""))</f>
        <v/>
      </c>
      <c r="S342" s="141"/>
      <c r="T342" s="135" t="str">
        <f t="shared" ref="T342" si="244">IF($P342="","",IF(OR(RIGHT($P342,1)="m",RIGHT($P342,1)="H"),"秒","m"))</f>
        <v/>
      </c>
      <c r="U342" s="144"/>
      <c r="AA342" s="42"/>
      <c r="AB342" s="44" t="str">
        <f>IF($P342="","0",VLOOKUP($P342,登録データ!$Q$4:$R$23,2,FALSE))</f>
        <v>0</v>
      </c>
      <c r="AC342" s="44" t="str">
        <f t="shared" ref="AC342:AC405" si="245">IF($U342="","00",IF(LEN($U342)=1,$U342*10,$U342))</f>
        <v>00</v>
      </c>
      <c r="AD342" s="44" t="str">
        <f t="shared" ref="AD342:AD405" si="246">IF($P342="","",IF(OR(RIGHT($P342,1)="m",RIGHT($P342,1)="H"),1,2))</f>
        <v/>
      </c>
      <c r="AE342" s="44" t="str">
        <f t="shared" si="241"/>
        <v>000000</v>
      </c>
      <c r="AF342" s="44" t="str">
        <f t="shared" si="242"/>
        <v/>
      </c>
      <c r="AG342" s="44" t="str">
        <f t="shared" ref="AG342:AG405" si="247">IF($S342="","",IF(OR(VALUE($S342)&lt;60,$T342="m"),0,1))</f>
        <v/>
      </c>
      <c r="AH342" s="147" t="str">
        <f>IF($C342="","",IF($C342="@",0,IF(COUNTIF($C$21:$C$620,$C342)=1,0,1)))</f>
        <v/>
      </c>
      <c r="AI342" s="147" t="str">
        <f>IF($L342="","",IF(OR($L342="北海道",$L342="東京都",$L342="大阪府",$L342="京都府",RIGHT($L342,1)="県"),0,1))</f>
        <v/>
      </c>
    </row>
    <row r="343" spans="2:35">
      <c r="B343" s="130"/>
      <c r="C343" s="165"/>
      <c r="D343" s="154"/>
      <c r="E343" s="155"/>
      <c r="F343" s="156"/>
      <c r="G343" s="154"/>
      <c r="H343" s="155"/>
      <c r="I343" s="156"/>
      <c r="J343" s="154"/>
      <c r="K343" s="156"/>
      <c r="L343" s="154"/>
      <c r="M343" s="155"/>
      <c r="N343" s="156"/>
      <c r="O343" s="136"/>
      <c r="P343" s="139"/>
      <c r="Q343" s="142"/>
      <c r="R343" s="136"/>
      <c r="S343" s="142"/>
      <c r="T343" s="136"/>
      <c r="U343" s="145"/>
      <c r="AA343" s="42"/>
      <c r="AB343" s="44" t="str">
        <f>IF($P343="","0",VLOOKUP($P343,登録データ!$Q$4:$R$23,2,FALSE))</f>
        <v>0</v>
      </c>
      <c r="AC343" s="44" t="str">
        <f t="shared" si="245"/>
        <v>00</v>
      </c>
      <c r="AD343" s="44" t="str">
        <f t="shared" si="246"/>
        <v/>
      </c>
      <c r="AE343" s="44" t="str">
        <f t="shared" si="241"/>
        <v>000000</v>
      </c>
      <c r="AF343" s="44" t="str">
        <f t="shared" si="242"/>
        <v/>
      </c>
      <c r="AG343" s="44" t="str">
        <f t="shared" si="247"/>
        <v/>
      </c>
      <c r="AH343" s="147"/>
      <c r="AI343" s="147"/>
    </row>
    <row r="344" spans="2:35" ht="19.5" thickBot="1">
      <c r="B344" s="150"/>
      <c r="C344" s="166"/>
      <c r="D344" s="157"/>
      <c r="E344" s="158"/>
      <c r="F344" s="159"/>
      <c r="G344" s="157"/>
      <c r="H344" s="158"/>
      <c r="I344" s="159"/>
      <c r="J344" s="157"/>
      <c r="K344" s="159"/>
      <c r="L344" s="157"/>
      <c r="M344" s="158"/>
      <c r="N344" s="159"/>
      <c r="O344" s="137"/>
      <c r="P344" s="140"/>
      <c r="Q344" s="143"/>
      <c r="R344" s="137"/>
      <c r="S344" s="143"/>
      <c r="T344" s="137"/>
      <c r="U344" s="146"/>
      <c r="AA344" s="42"/>
      <c r="AB344" s="44" t="str">
        <f>IF($P344="","0",VLOOKUP($P344,登録データ!$Q$4:$R$23,2,FALSE))</f>
        <v>0</v>
      </c>
      <c r="AC344" s="44" t="str">
        <f t="shared" si="245"/>
        <v>00</v>
      </c>
      <c r="AD344" s="44" t="str">
        <f t="shared" si="246"/>
        <v/>
      </c>
      <c r="AE344" s="44" t="str">
        <f t="shared" si="241"/>
        <v>000000</v>
      </c>
      <c r="AF344" s="44" t="str">
        <f t="shared" si="242"/>
        <v/>
      </c>
      <c r="AG344" s="44" t="str">
        <f t="shared" si="247"/>
        <v/>
      </c>
      <c r="AH344" s="147"/>
      <c r="AI344" s="147"/>
    </row>
    <row r="345" spans="2:35" ht="19.5" thickTop="1">
      <c r="B345" s="149">
        <v>109</v>
      </c>
      <c r="C345" s="164"/>
      <c r="D345" s="151"/>
      <c r="E345" s="152"/>
      <c r="F345" s="153"/>
      <c r="G345" s="151"/>
      <c r="H345" s="152"/>
      <c r="I345" s="153"/>
      <c r="J345" s="151"/>
      <c r="K345" s="153"/>
      <c r="L345" s="151"/>
      <c r="M345" s="152"/>
      <c r="N345" s="153"/>
      <c r="O345" s="135" t="s">
        <v>170</v>
      </c>
      <c r="P345" s="138"/>
      <c r="Q345" s="141"/>
      <c r="R345" s="135" t="str">
        <f t="shared" ref="R345" si="248">IF($P345="","",IF(OR(RIGHT($P345,1)="m",RIGHT($P345,1)="H"),"分",""))</f>
        <v/>
      </c>
      <c r="S345" s="141"/>
      <c r="T345" s="135" t="str">
        <f t="shared" ref="T345" si="249">IF($P345="","",IF(OR(RIGHT($P345,1)="m",RIGHT($P345,1)="H"),"秒","m"))</f>
        <v/>
      </c>
      <c r="U345" s="144"/>
      <c r="AA345" s="42"/>
      <c r="AB345" s="44" t="str">
        <f>IF($P345="","0",VLOOKUP($P345,登録データ!$Q$4:$R$23,2,FALSE))</f>
        <v>0</v>
      </c>
      <c r="AC345" s="44" t="str">
        <f t="shared" si="245"/>
        <v>00</v>
      </c>
      <c r="AD345" s="44" t="str">
        <f t="shared" si="246"/>
        <v/>
      </c>
      <c r="AE345" s="44" t="str">
        <f t="shared" si="241"/>
        <v>000000</v>
      </c>
      <c r="AF345" s="44" t="str">
        <f t="shared" si="242"/>
        <v/>
      </c>
      <c r="AG345" s="44" t="str">
        <f t="shared" si="247"/>
        <v/>
      </c>
      <c r="AH345" s="147" t="str">
        <f>IF($C345="","",IF($C345="@",0,IF(COUNTIF($C$21:$C$620,$C345)=1,0,1)))</f>
        <v/>
      </c>
      <c r="AI345" s="147" t="str">
        <f>IF($L345="","",IF(OR($L345="北海道",$L345="東京都",$L345="大阪府",$L345="京都府",RIGHT($L345,1)="県"),0,1))</f>
        <v/>
      </c>
    </row>
    <row r="346" spans="2:35">
      <c r="B346" s="130"/>
      <c r="C346" s="165"/>
      <c r="D346" s="154"/>
      <c r="E346" s="155"/>
      <c r="F346" s="156"/>
      <c r="G346" s="154"/>
      <c r="H346" s="155"/>
      <c r="I346" s="156"/>
      <c r="J346" s="154"/>
      <c r="K346" s="156"/>
      <c r="L346" s="154"/>
      <c r="M346" s="155"/>
      <c r="N346" s="156"/>
      <c r="O346" s="136"/>
      <c r="P346" s="139"/>
      <c r="Q346" s="142"/>
      <c r="R346" s="136"/>
      <c r="S346" s="142"/>
      <c r="T346" s="136"/>
      <c r="U346" s="145"/>
      <c r="AA346" s="42"/>
      <c r="AB346" s="44" t="str">
        <f>IF($P346="","0",VLOOKUP($P346,登録データ!$Q$4:$R$23,2,FALSE))</f>
        <v>0</v>
      </c>
      <c r="AC346" s="44" t="str">
        <f t="shared" si="245"/>
        <v>00</v>
      </c>
      <c r="AD346" s="44" t="str">
        <f t="shared" si="246"/>
        <v/>
      </c>
      <c r="AE346" s="44" t="str">
        <f t="shared" si="241"/>
        <v>000000</v>
      </c>
      <c r="AF346" s="44" t="str">
        <f t="shared" si="242"/>
        <v/>
      </c>
      <c r="AG346" s="44" t="str">
        <f t="shared" si="247"/>
        <v/>
      </c>
      <c r="AH346" s="147"/>
      <c r="AI346" s="147"/>
    </row>
    <row r="347" spans="2:35" ht="19.5" thickBot="1">
      <c r="B347" s="150"/>
      <c r="C347" s="166"/>
      <c r="D347" s="157"/>
      <c r="E347" s="158"/>
      <c r="F347" s="159"/>
      <c r="G347" s="157"/>
      <c r="H347" s="158"/>
      <c r="I347" s="159"/>
      <c r="J347" s="157"/>
      <c r="K347" s="159"/>
      <c r="L347" s="157"/>
      <c r="M347" s="158"/>
      <c r="N347" s="159"/>
      <c r="O347" s="137"/>
      <c r="P347" s="140"/>
      <c r="Q347" s="143"/>
      <c r="R347" s="137"/>
      <c r="S347" s="143"/>
      <c r="T347" s="137"/>
      <c r="U347" s="146"/>
      <c r="AA347" s="42"/>
      <c r="AB347" s="44" t="str">
        <f>IF($P347="","0",VLOOKUP($P347,登録データ!$Q$4:$R$23,2,FALSE))</f>
        <v>0</v>
      </c>
      <c r="AC347" s="44" t="str">
        <f t="shared" si="245"/>
        <v>00</v>
      </c>
      <c r="AD347" s="44" t="str">
        <f t="shared" si="246"/>
        <v/>
      </c>
      <c r="AE347" s="44" t="str">
        <f t="shared" si="241"/>
        <v>000000</v>
      </c>
      <c r="AF347" s="44" t="str">
        <f t="shared" si="242"/>
        <v/>
      </c>
      <c r="AG347" s="44" t="str">
        <f t="shared" si="247"/>
        <v/>
      </c>
      <c r="AH347" s="147"/>
      <c r="AI347" s="147"/>
    </row>
    <row r="348" spans="2:35" ht="19.5" thickTop="1">
      <c r="B348" s="149">
        <v>110</v>
      </c>
      <c r="C348" s="164"/>
      <c r="D348" s="151"/>
      <c r="E348" s="152"/>
      <c r="F348" s="153"/>
      <c r="G348" s="151"/>
      <c r="H348" s="152"/>
      <c r="I348" s="153"/>
      <c r="J348" s="151"/>
      <c r="K348" s="153"/>
      <c r="L348" s="151"/>
      <c r="M348" s="152"/>
      <c r="N348" s="153"/>
      <c r="O348" s="135" t="s">
        <v>170</v>
      </c>
      <c r="P348" s="138"/>
      <c r="Q348" s="141"/>
      <c r="R348" s="135" t="str">
        <f t="shared" ref="R348" si="250">IF($P348="","",IF(OR(RIGHT($P348,1)="m",RIGHT($P348,1)="H"),"分",""))</f>
        <v/>
      </c>
      <c r="S348" s="141"/>
      <c r="T348" s="135" t="str">
        <f t="shared" ref="T348" si="251">IF($P348="","",IF(OR(RIGHT($P348,1)="m",RIGHT($P348,1)="H"),"秒","m"))</f>
        <v/>
      </c>
      <c r="U348" s="144"/>
      <c r="AA348" s="42"/>
      <c r="AB348" s="44" t="str">
        <f>IF($P348="","0",VLOOKUP($P348,登録データ!$Q$4:$R$23,2,FALSE))</f>
        <v>0</v>
      </c>
      <c r="AC348" s="44" t="str">
        <f t="shared" si="245"/>
        <v>00</v>
      </c>
      <c r="AD348" s="44" t="str">
        <f t="shared" si="246"/>
        <v/>
      </c>
      <c r="AE348" s="44" t="str">
        <f t="shared" si="241"/>
        <v>000000</v>
      </c>
      <c r="AF348" s="44" t="str">
        <f t="shared" si="242"/>
        <v/>
      </c>
      <c r="AG348" s="44" t="str">
        <f t="shared" si="247"/>
        <v/>
      </c>
      <c r="AH348" s="147" t="str">
        <f>IF($C348="","",IF($C348="@",0,IF(COUNTIF($C$21:$C$620,$C348)=1,0,1)))</f>
        <v/>
      </c>
      <c r="AI348" s="147" t="str">
        <f>IF($L348="","",IF(OR($L348="北海道",$L348="東京都",$L348="大阪府",$L348="京都府",RIGHT($L348,1)="県"),0,1))</f>
        <v/>
      </c>
    </row>
    <row r="349" spans="2:35">
      <c r="B349" s="130"/>
      <c r="C349" s="165"/>
      <c r="D349" s="154"/>
      <c r="E349" s="155"/>
      <c r="F349" s="156"/>
      <c r="G349" s="154"/>
      <c r="H349" s="155"/>
      <c r="I349" s="156"/>
      <c r="J349" s="154"/>
      <c r="K349" s="156"/>
      <c r="L349" s="154"/>
      <c r="M349" s="155"/>
      <c r="N349" s="156"/>
      <c r="O349" s="136"/>
      <c r="P349" s="139"/>
      <c r="Q349" s="142"/>
      <c r="R349" s="136"/>
      <c r="S349" s="142"/>
      <c r="T349" s="136"/>
      <c r="U349" s="145"/>
      <c r="AA349" s="42"/>
      <c r="AB349" s="44" t="str">
        <f>IF($P349="","0",VLOOKUP($P349,登録データ!$Q$4:$R$23,2,FALSE))</f>
        <v>0</v>
      </c>
      <c r="AC349" s="44" t="str">
        <f t="shared" si="245"/>
        <v>00</v>
      </c>
      <c r="AD349" s="44" t="str">
        <f t="shared" si="246"/>
        <v/>
      </c>
      <c r="AE349" s="44" t="str">
        <f t="shared" si="241"/>
        <v>000000</v>
      </c>
      <c r="AF349" s="44" t="str">
        <f t="shared" si="242"/>
        <v/>
      </c>
      <c r="AG349" s="44" t="str">
        <f t="shared" si="247"/>
        <v/>
      </c>
      <c r="AH349" s="147"/>
      <c r="AI349" s="147"/>
    </row>
    <row r="350" spans="2:35" ht="19.5" thickBot="1">
      <c r="B350" s="150"/>
      <c r="C350" s="166"/>
      <c r="D350" s="157"/>
      <c r="E350" s="158"/>
      <c r="F350" s="159"/>
      <c r="G350" s="157"/>
      <c r="H350" s="158"/>
      <c r="I350" s="159"/>
      <c r="J350" s="157"/>
      <c r="K350" s="159"/>
      <c r="L350" s="157"/>
      <c r="M350" s="158"/>
      <c r="N350" s="159"/>
      <c r="O350" s="137"/>
      <c r="P350" s="140"/>
      <c r="Q350" s="143"/>
      <c r="R350" s="137"/>
      <c r="S350" s="143"/>
      <c r="T350" s="137"/>
      <c r="U350" s="146"/>
      <c r="AA350" s="42"/>
      <c r="AB350" s="44" t="str">
        <f>IF($P350="","0",VLOOKUP($P350,登録データ!$Q$4:$R$23,2,FALSE))</f>
        <v>0</v>
      </c>
      <c r="AC350" s="44" t="str">
        <f t="shared" si="245"/>
        <v>00</v>
      </c>
      <c r="AD350" s="44" t="str">
        <f t="shared" si="246"/>
        <v/>
      </c>
      <c r="AE350" s="44" t="str">
        <f t="shared" si="241"/>
        <v>000000</v>
      </c>
      <c r="AF350" s="44" t="str">
        <f t="shared" si="242"/>
        <v/>
      </c>
      <c r="AG350" s="44" t="str">
        <f t="shared" si="247"/>
        <v/>
      </c>
      <c r="AH350" s="147"/>
      <c r="AI350" s="147"/>
    </row>
    <row r="351" spans="2:35" ht="19.5" thickTop="1">
      <c r="B351" s="149">
        <v>111</v>
      </c>
      <c r="C351" s="164"/>
      <c r="D351" s="151"/>
      <c r="E351" s="152"/>
      <c r="F351" s="153"/>
      <c r="G351" s="151"/>
      <c r="H351" s="152"/>
      <c r="I351" s="153"/>
      <c r="J351" s="151"/>
      <c r="K351" s="153"/>
      <c r="L351" s="151"/>
      <c r="M351" s="152"/>
      <c r="N351" s="153"/>
      <c r="O351" s="135" t="s">
        <v>170</v>
      </c>
      <c r="P351" s="138"/>
      <c r="Q351" s="141"/>
      <c r="R351" s="135" t="str">
        <f t="shared" ref="R351" si="252">IF($P351="","",IF(OR(RIGHT($P351,1)="m",RIGHT($P351,1)="H"),"分",""))</f>
        <v/>
      </c>
      <c r="S351" s="141"/>
      <c r="T351" s="135" t="str">
        <f t="shared" ref="T351" si="253">IF($P351="","",IF(OR(RIGHT($P351,1)="m",RIGHT($P351,1)="H"),"秒","m"))</f>
        <v/>
      </c>
      <c r="U351" s="144"/>
      <c r="AA351" s="42"/>
      <c r="AB351" s="44" t="str">
        <f>IF($P351="","0",VLOOKUP($P351,登録データ!$Q$4:$R$23,2,FALSE))</f>
        <v>0</v>
      </c>
      <c r="AC351" s="44" t="str">
        <f t="shared" si="245"/>
        <v>00</v>
      </c>
      <c r="AD351" s="44" t="str">
        <f t="shared" si="246"/>
        <v/>
      </c>
      <c r="AE351" s="44" t="str">
        <f t="shared" si="241"/>
        <v>000000</v>
      </c>
      <c r="AF351" s="44" t="str">
        <f t="shared" si="242"/>
        <v/>
      </c>
      <c r="AG351" s="44" t="str">
        <f t="shared" si="247"/>
        <v/>
      </c>
      <c r="AH351" s="147" t="str">
        <f>IF($C351="","",IF($C351="@",0,IF(COUNTIF($C$21:$C$620,$C351)=1,0,1)))</f>
        <v/>
      </c>
      <c r="AI351" s="147" t="str">
        <f>IF($L351="","",IF(OR($L351="北海道",$L351="東京都",$L351="大阪府",$L351="京都府",RIGHT($L351,1)="県"),0,1))</f>
        <v/>
      </c>
    </row>
    <row r="352" spans="2:35">
      <c r="B352" s="130"/>
      <c r="C352" s="165"/>
      <c r="D352" s="154"/>
      <c r="E352" s="155"/>
      <c r="F352" s="156"/>
      <c r="G352" s="154"/>
      <c r="H352" s="155"/>
      <c r="I352" s="156"/>
      <c r="J352" s="154"/>
      <c r="K352" s="156"/>
      <c r="L352" s="154"/>
      <c r="M352" s="155"/>
      <c r="N352" s="156"/>
      <c r="O352" s="136"/>
      <c r="P352" s="139"/>
      <c r="Q352" s="142"/>
      <c r="R352" s="136"/>
      <c r="S352" s="142"/>
      <c r="T352" s="136"/>
      <c r="U352" s="145"/>
      <c r="AA352" s="42"/>
      <c r="AB352" s="44" t="str">
        <f>IF($P352="","0",VLOOKUP($P352,登録データ!$Q$4:$R$23,2,FALSE))</f>
        <v>0</v>
      </c>
      <c r="AC352" s="44" t="str">
        <f t="shared" si="245"/>
        <v>00</v>
      </c>
      <c r="AD352" s="44" t="str">
        <f t="shared" si="246"/>
        <v/>
      </c>
      <c r="AE352" s="44" t="str">
        <f t="shared" si="241"/>
        <v>000000</v>
      </c>
      <c r="AF352" s="44" t="str">
        <f t="shared" si="242"/>
        <v/>
      </c>
      <c r="AG352" s="44" t="str">
        <f t="shared" si="247"/>
        <v/>
      </c>
      <c r="AH352" s="147"/>
      <c r="AI352" s="147"/>
    </row>
    <row r="353" spans="2:35" ht="19.5" thickBot="1">
      <c r="B353" s="150"/>
      <c r="C353" s="166"/>
      <c r="D353" s="157"/>
      <c r="E353" s="158"/>
      <c r="F353" s="159"/>
      <c r="G353" s="157"/>
      <c r="H353" s="158"/>
      <c r="I353" s="159"/>
      <c r="J353" s="157"/>
      <c r="K353" s="159"/>
      <c r="L353" s="157"/>
      <c r="M353" s="158"/>
      <c r="N353" s="159"/>
      <c r="O353" s="137"/>
      <c r="P353" s="140"/>
      <c r="Q353" s="143"/>
      <c r="R353" s="137"/>
      <c r="S353" s="143"/>
      <c r="T353" s="137"/>
      <c r="U353" s="146"/>
      <c r="AA353" s="42"/>
      <c r="AB353" s="44" t="str">
        <f>IF($P353="","0",VLOOKUP($P353,登録データ!$Q$4:$R$23,2,FALSE))</f>
        <v>0</v>
      </c>
      <c r="AC353" s="44" t="str">
        <f t="shared" si="245"/>
        <v>00</v>
      </c>
      <c r="AD353" s="44" t="str">
        <f t="shared" si="246"/>
        <v/>
      </c>
      <c r="AE353" s="44" t="str">
        <f t="shared" si="241"/>
        <v>000000</v>
      </c>
      <c r="AF353" s="44" t="str">
        <f t="shared" si="242"/>
        <v/>
      </c>
      <c r="AG353" s="44" t="str">
        <f t="shared" si="247"/>
        <v/>
      </c>
      <c r="AH353" s="147"/>
      <c r="AI353" s="147"/>
    </row>
    <row r="354" spans="2:35" ht="19.5" thickTop="1">
      <c r="B354" s="149">
        <v>112</v>
      </c>
      <c r="C354" s="164"/>
      <c r="D354" s="151"/>
      <c r="E354" s="152"/>
      <c r="F354" s="153"/>
      <c r="G354" s="151"/>
      <c r="H354" s="152"/>
      <c r="I354" s="153"/>
      <c r="J354" s="151"/>
      <c r="K354" s="153"/>
      <c r="L354" s="151"/>
      <c r="M354" s="152"/>
      <c r="N354" s="153"/>
      <c r="O354" s="135" t="s">
        <v>170</v>
      </c>
      <c r="P354" s="138"/>
      <c r="Q354" s="141"/>
      <c r="R354" s="135" t="str">
        <f t="shared" ref="R354" si="254">IF($P354="","",IF(OR(RIGHT($P354,1)="m",RIGHT($P354,1)="H"),"分",""))</f>
        <v/>
      </c>
      <c r="S354" s="141"/>
      <c r="T354" s="135" t="str">
        <f t="shared" ref="T354" si="255">IF($P354="","",IF(OR(RIGHT($P354,1)="m",RIGHT($P354,1)="H"),"秒","m"))</f>
        <v/>
      </c>
      <c r="U354" s="144"/>
      <c r="AA354" s="42"/>
      <c r="AB354" s="44" t="str">
        <f>IF($P354="","0",VLOOKUP($P354,登録データ!$Q$4:$R$23,2,FALSE))</f>
        <v>0</v>
      </c>
      <c r="AC354" s="44" t="str">
        <f t="shared" si="245"/>
        <v>00</v>
      </c>
      <c r="AD354" s="44" t="str">
        <f t="shared" si="246"/>
        <v/>
      </c>
      <c r="AE354" s="44" t="str">
        <f t="shared" si="241"/>
        <v>000000</v>
      </c>
      <c r="AF354" s="44" t="str">
        <f t="shared" si="242"/>
        <v/>
      </c>
      <c r="AG354" s="44" t="str">
        <f t="shared" si="247"/>
        <v/>
      </c>
      <c r="AH354" s="147" t="str">
        <f>IF($C354="","",IF($C354="@",0,IF(COUNTIF($C$21:$C$620,$C354)=1,0,1)))</f>
        <v/>
      </c>
      <c r="AI354" s="147" t="str">
        <f>IF($L354="","",IF(OR($L354="北海道",$L354="東京都",$L354="大阪府",$L354="京都府",RIGHT($L354,1)="県"),0,1))</f>
        <v/>
      </c>
    </row>
    <row r="355" spans="2:35">
      <c r="B355" s="130"/>
      <c r="C355" s="165"/>
      <c r="D355" s="154"/>
      <c r="E355" s="155"/>
      <c r="F355" s="156"/>
      <c r="G355" s="154"/>
      <c r="H355" s="155"/>
      <c r="I355" s="156"/>
      <c r="J355" s="154"/>
      <c r="K355" s="156"/>
      <c r="L355" s="154"/>
      <c r="M355" s="155"/>
      <c r="N355" s="156"/>
      <c r="O355" s="136"/>
      <c r="P355" s="139"/>
      <c r="Q355" s="142"/>
      <c r="R355" s="136"/>
      <c r="S355" s="142"/>
      <c r="T355" s="136"/>
      <c r="U355" s="145"/>
      <c r="AA355" s="42"/>
      <c r="AB355" s="44" t="str">
        <f>IF($P355="","0",VLOOKUP($P355,登録データ!$Q$4:$R$23,2,FALSE))</f>
        <v>0</v>
      </c>
      <c r="AC355" s="44" t="str">
        <f t="shared" si="245"/>
        <v>00</v>
      </c>
      <c r="AD355" s="44" t="str">
        <f t="shared" si="246"/>
        <v/>
      </c>
      <c r="AE355" s="44" t="str">
        <f t="shared" si="241"/>
        <v>000000</v>
      </c>
      <c r="AF355" s="44" t="str">
        <f t="shared" si="242"/>
        <v/>
      </c>
      <c r="AG355" s="44" t="str">
        <f t="shared" si="247"/>
        <v/>
      </c>
      <c r="AH355" s="147"/>
      <c r="AI355" s="147"/>
    </row>
    <row r="356" spans="2:35" ht="19.5" thickBot="1">
      <c r="B356" s="150"/>
      <c r="C356" s="166"/>
      <c r="D356" s="157"/>
      <c r="E356" s="158"/>
      <c r="F356" s="159"/>
      <c r="G356" s="157"/>
      <c r="H356" s="158"/>
      <c r="I356" s="159"/>
      <c r="J356" s="157"/>
      <c r="K356" s="159"/>
      <c r="L356" s="157"/>
      <c r="M356" s="158"/>
      <c r="N356" s="159"/>
      <c r="O356" s="137"/>
      <c r="P356" s="140"/>
      <c r="Q356" s="143"/>
      <c r="R356" s="137"/>
      <c r="S356" s="143"/>
      <c r="T356" s="137"/>
      <c r="U356" s="146"/>
      <c r="AA356" s="42"/>
      <c r="AB356" s="44" t="str">
        <f>IF($P356="","0",VLOOKUP($P356,登録データ!$Q$4:$R$23,2,FALSE))</f>
        <v>0</v>
      </c>
      <c r="AC356" s="44" t="str">
        <f t="shared" si="245"/>
        <v>00</v>
      </c>
      <c r="AD356" s="44" t="str">
        <f t="shared" si="246"/>
        <v/>
      </c>
      <c r="AE356" s="44" t="str">
        <f t="shared" si="241"/>
        <v>000000</v>
      </c>
      <c r="AF356" s="44" t="str">
        <f t="shared" si="242"/>
        <v/>
      </c>
      <c r="AG356" s="44" t="str">
        <f t="shared" si="247"/>
        <v/>
      </c>
      <c r="AH356" s="147"/>
      <c r="AI356" s="147"/>
    </row>
    <row r="357" spans="2:35" ht="19.5" thickTop="1">
      <c r="B357" s="149">
        <v>113</v>
      </c>
      <c r="C357" s="164"/>
      <c r="D357" s="151"/>
      <c r="E357" s="152"/>
      <c r="F357" s="153"/>
      <c r="G357" s="151"/>
      <c r="H357" s="152"/>
      <c r="I357" s="153"/>
      <c r="J357" s="151"/>
      <c r="K357" s="153"/>
      <c r="L357" s="151"/>
      <c r="M357" s="152"/>
      <c r="N357" s="153"/>
      <c r="O357" s="135" t="s">
        <v>170</v>
      </c>
      <c r="P357" s="138"/>
      <c r="Q357" s="141"/>
      <c r="R357" s="135" t="str">
        <f t="shared" ref="R357" si="256">IF($P357="","",IF(OR(RIGHT($P357,1)="m",RIGHT($P357,1)="H"),"分",""))</f>
        <v/>
      </c>
      <c r="S357" s="141"/>
      <c r="T357" s="135" t="str">
        <f t="shared" ref="T357" si="257">IF($P357="","",IF(OR(RIGHT($P357,1)="m",RIGHT($P357,1)="H"),"秒","m"))</f>
        <v/>
      </c>
      <c r="U357" s="144"/>
      <c r="AA357" s="42"/>
      <c r="AB357" s="44" t="str">
        <f>IF($P357="","0",VLOOKUP($P357,登録データ!$Q$4:$R$23,2,FALSE))</f>
        <v>0</v>
      </c>
      <c r="AC357" s="44" t="str">
        <f t="shared" si="245"/>
        <v>00</v>
      </c>
      <c r="AD357" s="44" t="str">
        <f t="shared" si="246"/>
        <v/>
      </c>
      <c r="AE357" s="44" t="str">
        <f t="shared" si="241"/>
        <v>000000</v>
      </c>
      <c r="AF357" s="44" t="str">
        <f t="shared" si="242"/>
        <v/>
      </c>
      <c r="AG357" s="44" t="str">
        <f t="shared" si="247"/>
        <v/>
      </c>
      <c r="AH357" s="147" t="str">
        <f>IF($C357="","",IF($C357="@",0,IF(COUNTIF($C$21:$C$620,$C357)=1,0,1)))</f>
        <v/>
      </c>
      <c r="AI357" s="147" t="str">
        <f>IF($L357="","",IF(OR($L357="北海道",$L357="東京都",$L357="大阪府",$L357="京都府",RIGHT($L357,1)="県"),0,1))</f>
        <v/>
      </c>
    </row>
    <row r="358" spans="2:35">
      <c r="B358" s="130"/>
      <c r="C358" s="165"/>
      <c r="D358" s="154"/>
      <c r="E358" s="155"/>
      <c r="F358" s="156"/>
      <c r="G358" s="154"/>
      <c r="H358" s="155"/>
      <c r="I358" s="156"/>
      <c r="J358" s="154"/>
      <c r="K358" s="156"/>
      <c r="L358" s="154"/>
      <c r="M358" s="155"/>
      <c r="N358" s="156"/>
      <c r="O358" s="136"/>
      <c r="P358" s="139"/>
      <c r="Q358" s="142"/>
      <c r="R358" s="136"/>
      <c r="S358" s="142"/>
      <c r="T358" s="136"/>
      <c r="U358" s="145"/>
      <c r="AA358" s="42"/>
      <c r="AB358" s="44" t="str">
        <f>IF($P358="","0",VLOOKUP($P358,登録データ!$Q$4:$R$23,2,FALSE))</f>
        <v>0</v>
      </c>
      <c r="AC358" s="44" t="str">
        <f t="shared" si="245"/>
        <v>00</v>
      </c>
      <c r="AD358" s="44" t="str">
        <f t="shared" si="246"/>
        <v/>
      </c>
      <c r="AE358" s="44" t="str">
        <f t="shared" si="241"/>
        <v>000000</v>
      </c>
      <c r="AF358" s="44" t="str">
        <f t="shared" si="242"/>
        <v/>
      </c>
      <c r="AG358" s="44" t="str">
        <f t="shared" si="247"/>
        <v/>
      </c>
      <c r="AH358" s="147"/>
      <c r="AI358" s="147"/>
    </row>
    <row r="359" spans="2:35" ht="19.5" thickBot="1">
      <c r="B359" s="150"/>
      <c r="C359" s="166"/>
      <c r="D359" s="157"/>
      <c r="E359" s="158"/>
      <c r="F359" s="159"/>
      <c r="G359" s="157"/>
      <c r="H359" s="158"/>
      <c r="I359" s="159"/>
      <c r="J359" s="157"/>
      <c r="K359" s="159"/>
      <c r="L359" s="157"/>
      <c r="M359" s="158"/>
      <c r="N359" s="159"/>
      <c r="O359" s="137"/>
      <c r="P359" s="140"/>
      <c r="Q359" s="143"/>
      <c r="R359" s="137"/>
      <c r="S359" s="143"/>
      <c r="T359" s="137"/>
      <c r="U359" s="146"/>
      <c r="AA359" s="42"/>
      <c r="AB359" s="44" t="str">
        <f>IF($P359="","0",VLOOKUP($P359,登録データ!$Q$4:$R$23,2,FALSE))</f>
        <v>0</v>
      </c>
      <c r="AC359" s="44" t="str">
        <f t="shared" si="245"/>
        <v>00</v>
      </c>
      <c r="AD359" s="44" t="str">
        <f t="shared" si="246"/>
        <v/>
      </c>
      <c r="AE359" s="44" t="str">
        <f t="shared" si="241"/>
        <v>000000</v>
      </c>
      <c r="AF359" s="44" t="str">
        <f t="shared" si="242"/>
        <v/>
      </c>
      <c r="AG359" s="44" t="str">
        <f t="shared" si="247"/>
        <v/>
      </c>
      <c r="AH359" s="147"/>
      <c r="AI359" s="147"/>
    </row>
    <row r="360" spans="2:35" ht="19.5" thickTop="1">
      <c r="B360" s="149">
        <v>114</v>
      </c>
      <c r="C360" s="164"/>
      <c r="D360" s="151"/>
      <c r="E360" s="152"/>
      <c r="F360" s="153"/>
      <c r="G360" s="151"/>
      <c r="H360" s="152"/>
      <c r="I360" s="153"/>
      <c r="J360" s="151"/>
      <c r="K360" s="153"/>
      <c r="L360" s="151"/>
      <c r="M360" s="152"/>
      <c r="N360" s="153"/>
      <c r="O360" s="135" t="s">
        <v>170</v>
      </c>
      <c r="P360" s="138"/>
      <c r="Q360" s="141"/>
      <c r="R360" s="135" t="str">
        <f t="shared" ref="R360" si="258">IF($P360="","",IF(OR(RIGHT($P360,1)="m",RIGHT($P360,1)="H"),"分",""))</f>
        <v/>
      </c>
      <c r="S360" s="141"/>
      <c r="T360" s="135" t="str">
        <f t="shared" ref="T360" si="259">IF($P360="","",IF(OR(RIGHT($P360,1)="m",RIGHT($P360,1)="H"),"秒","m"))</f>
        <v/>
      </c>
      <c r="U360" s="144"/>
      <c r="AA360" s="42"/>
      <c r="AB360" s="44" t="str">
        <f>IF($P360="","0",VLOOKUP($P360,登録データ!$Q$4:$R$23,2,FALSE))</f>
        <v>0</v>
      </c>
      <c r="AC360" s="44" t="str">
        <f t="shared" si="245"/>
        <v>00</v>
      </c>
      <c r="AD360" s="44" t="str">
        <f t="shared" si="246"/>
        <v/>
      </c>
      <c r="AE360" s="44" t="str">
        <f t="shared" si="241"/>
        <v>000000</v>
      </c>
      <c r="AF360" s="44" t="str">
        <f t="shared" si="242"/>
        <v/>
      </c>
      <c r="AG360" s="44" t="str">
        <f t="shared" si="247"/>
        <v/>
      </c>
      <c r="AH360" s="147" t="str">
        <f>IF($C360="","",IF($C360="@",0,IF(COUNTIF($C$21:$C$620,$C360)=1,0,1)))</f>
        <v/>
      </c>
      <c r="AI360" s="147" t="str">
        <f>IF($L360="","",IF(OR($L360="北海道",$L360="東京都",$L360="大阪府",$L360="京都府",RIGHT($L360,1)="県"),0,1))</f>
        <v/>
      </c>
    </row>
    <row r="361" spans="2:35">
      <c r="B361" s="130"/>
      <c r="C361" s="165"/>
      <c r="D361" s="154"/>
      <c r="E361" s="155"/>
      <c r="F361" s="156"/>
      <c r="G361" s="154"/>
      <c r="H361" s="155"/>
      <c r="I361" s="156"/>
      <c r="J361" s="154"/>
      <c r="K361" s="156"/>
      <c r="L361" s="154"/>
      <c r="M361" s="155"/>
      <c r="N361" s="156"/>
      <c r="O361" s="136"/>
      <c r="P361" s="139"/>
      <c r="Q361" s="142"/>
      <c r="R361" s="136"/>
      <c r="S361" s="142"/>
      <c r="T361" s="136"/>
      <c r="U361" s="145"/>
      <c r="AA361" s="42"/>
      <c r="AB361" s="44" t="str">
        <f>IF($P361="","0",VLOOKUP($P361,登録データ!$Q$4:$R$23,2,FALSE))</f>
        <v>0</v>
      </c>
      <c r="AC361" s="44" t="str">
        <f t="shared" si="245"/>
        <v>00</v>
      </c>
      <c r="AD361" s="44" t="str">
        <f t="shared" si="246"/>
        <v/>
      </c>
      <c r="AE361" s="44" t="str">
        <f t="shared" si="241"/>
        <v>000000</v>
      </c>
      <c r="AF361" s="44" t="str">
        <f t="shared" si="242"/>
        <v/>
      </c>
      <c r="AG361" s="44" t="str">
        <f t="shared" si="247"/>
        <v/>
      </c>
      <c r="AH361" s="147"/>
      <c r="AI361" s="147"/>
    </row>
    <row r="362" spans="2:35" ht="19.5" thickBot="1">
      <c r="B362" s="150"/>
      <c r="C362" s="166"/>
      <c r="D362" s="157"/>
      <c r="E362" s="158"/>
      <c r="F362" s="159"/>
      <c r="G362" s="157"/>
      <c r="H362" s="158"/>
      <c r="I362" s="159"/>
      <c r="J362" s="157"/>
      <c r="K362" s="159"/>
      <c r="L362" s="157"/>
      <c r="M362" s="158"/>
      <c r="N362" s="159"/>
      <c r="O362" s="137"/>
      <c r="P362" s="140"/>
      <c r="Q362" s="143"/>
      <c r="R362" s="137"/>
      <c r="S362" s="143"/>
      <c r="T362" s="137"/>
      <c r="U362" s="146"/>
      <c r="AA362" s="42"/>
      <c r="AB362" s="44" t="str">
        <f>IF($P362="","0",VLOOKUP($P362,登録データ!$Q$4:$R$23,2,FALSE))</f>
        <v>0</v>
      </c>
      <c r="AC362" s="44" t="str">
        <f t="shared" si="245"/>
        <v>00</v>
      </c>
      <c r="AD362" s="44" t="str">
        <f t="shared" si="246"/>
        <v/>
      </c>
      <c r="AE362" s="44" t="str">
        <f t="shared" si="241"/>
        <v>000000</v>
      </c>
      <c r="AF362" s="44" t="str">
        <f t="shared" si="242"/>
        <v/>
      </c>
      <c r="AG362" s="44" t="str">
        <f t="shared" si="247"/>
        <v/>
      </c>
      <c r="AH362" s="147"/>
      <c r="AI362" s="147"/>
    </row>
    <row r="363" spans="2:35" ht="19.5" thickTop="1">
      <c r="B363" s="149">
        <v>115</v>
      </c>
      <c r="C363" s="164"/>
      <c r="D363" s="151"/>
      <c r="E363" s="152"/>
      <c r="F363" s="153"/>
      <c r="G363" s="151"/>
      <c r="H363" s="152"/>
      <c r="I363" s="153"/>
      <c r="J363" s="151"/>
      <c r="K363" s="153"/>
      <c r="L363" s="151"/>
      <c r="M363" s="152"/>
      <c r="N363" s="153"/>
      <c r="O363" s="135" t="s">
        <v>170</v>
      </c>
      <c r="P363" s="138"/>
      <c r="Q363" s="141"/>
      <c r="R363" s="135" t="str">
        <f t="shared" ref="R363" si="260">IF($P363="","",IF(OR(RIGHT($P363,1)="m",RIGHT($P363,1)="H"),"分",""))</f>
        <v/>
      </c>
      <c r="S363" s="141"/>
      <c r="T363" s="135" t="str">
        <f t="shared" ref="T363" si="261">IF($P363="","",IF(OR(RIGHT($P363,1)="m",RIGHT($P363,1)="H"),"秒","m"))</f>
        <v/>
      </c>
      <c r="U363" s="144"/>
      <c r="AA363" s="42"/>
      <c r="AB363" s="44" t="str">
        <f>IF($P363="","0",VLOOKUP($P363,登録データ!$Q$4:$R$23,2,FALSE))</f>
        <v>0</v>
      </c>
      <c r="AC363" s="44" t="str">
        <f t="shared" si="245"/>
        <v>00</v>
      </c>
      <c r="AD363" s="44" t="str">
        <f t="shared" si="246"/>
        <v/>
      </c>
      <c r="AE363" s="44" t="str">
        <f t="shared" si="241"/>
        <v>000000</v>
      </c>
      <c r="AF363" s="44" t="str">
        <f t="shared" si="242"/>
        <v/>
      </c>
      <c r="AG363" s="44" t="str">
        <f t="shared" si="247"/>
        <v/>
      </c>
      <c r="AH363" s="147" t="str">
        <f>IF($C363="","",IF($C363="@",0,IF(COUNTIF($C$21:$C$620,$C363)=1,0,1)))</f>
        <v/>
      </c>
      <c r="AI363" s="147" t="str">
        <f>IF($L363="","",IF(OR($L363="北海道",$L363="東京都",$L363="大阪府",$L363="京都府",RIGHT($L363,1)="県"),0,1))</f>
        <v/>
      </c>
    </row>
    <row r="364" spans="2:35">
      <c r="B364" s="130"/>
      <c r="C364" s="165"/>
      <c r="D364" s="154"/>
      <c r="E364" s="155"/>
      <c r="F364" s="156"/>
      <c r="G364" s="154"/>
      <c r="H364" s="155"/>
      <c r="I364" s="156"/>
      <c r="J364" s="154"/>
      <c r="K364" s="156"/>
      <c r="L364" s="154"/>
      <c r="M364" s="155"/>
      <c r="N364" s="156"/>
      <c r="O364" s="136"/>
      <c r="P364" s="139"/>
      <c r="Q364" s="142"/>
      <c r="R364" s="136"/>
      <c r="S364" s="142"/>
      <c r="T364" s="136"/>
      <c r="U364" s="145"/>
      <c r="AA364" s="42"/>
      <c r="AB364" s="44" t="str">
        <f>IF($P364="","0",VLOOKUP($P364,登録データ!$Q$4:$R$23,2,FALSE))</f>
        <v>0</v>
      </c>
      <c r="AC364" s="44" t="str">
        <f t="shared" si="245"/>
        <v>00</v>
      </c>
      <c r="AD364" s="44" t="str">
        <f t="shared" si="246"/>
        <v/>
      </c>
      <c r="AE364" s="44" t="str">
        <f t="shared" si="241"/>
        <v>000000</v>
      </c>
      <c r="AF364" s="44" t="str">
        <f t="shared" si="242"/>
        <v/>
      </c>
      <c r="AG364" s="44" t="str">
        <f t="shared" si="247"/>
        <v/>
      </c>
      <c r="AH364" s="147"/>
      <c r="AI364" s="147"/>
    </row>
    <row r="365" spans="2:35" ht="19.5" thickBot="1">
      <c r="B365" s="150"/>
      <c r="C365" s="166"/>
      <c r="D365" s="157"/>
      <c r="E365" s="158"/>
      <c r="F365" s="159"/>
      <c r="G365" s="157"/>
      <c r="H365" s="158"/>
      <c r="I365" s="159"/>
      <c r="J365" s="157"/>
      <c r="K365" s="159"/>
      <c r="L365" s="157"/>
      <c r="M365" s="158"/>
      <c r="N365" s="159"/>
      <c r="O365" s="137"/>
      <c r="P365" s="140"/>
      <c r="Q365" s="143"/>
      <c r="R365" s="137"/>
      <c r="S365" s="143"/>
      <c r="T365" s="137"/>
      <c r="U365" s="146"/>
      <c r="AA365" s="42"/>
      <c r="AB365" s="44" t="str">
        <f>IF($P365="","0",VLOOKUP($P365,登録データ!$Q$4:$R$23,2,FALSE))</f>
        <v>0</v>
      </c>
      <c r="AC365" s="44" t="str">
        <f t="shared" si="245"/>
        <v>00</v>
      </c>
      <c r="AD365" s="44" t="str">
        <f t="shared" si="246"/>
        <v/>
      </c>
      <c r="AE365" s="44" t="str">
        <f t="shared" si="241"/>
        <v>000000</v>
      </c>
      <c r="AF365" s="44" t="str">
        <f t="shared" si="242"/>
        <v/>
      </c>
      <c r="AG365" s="44" t="str">
        <f t="shared" si="247"/>
        <v/>
      </c>
      <c r="AH365" s="147"/>
      <c r="AI365" s="147"/>
    </row>
    <row r="366" spans="2:35" ht="19.5" thickTop="1">
      <c r="B366" s="149">
        <v>116</v>
      </c>
      <c r="C366" s="164"/>
      <c r="D366" s="151"/>
      <c r="E366" s="152"/>
      <c r="F366" s="153"/>
      <c r="G366" s="151"/>
      <c r="H366" s="152"/>
      <c r="I366" s="153"/>
      <c r="J366" s="151"/>
      <c r="K366" s="153"/>
      <c r="L366" s="151"/>
      <c r="M366" s="152"/>
      <c r="N366" s="153"/>
      <c r="O366" s="135" t="s">
        <v>170</v>
      </c>
      <c r="P366" s="138"/>
      <c r="Q366" s="141"/>
      <c r="R366" s="135" t="str">
        <f t="shared" ref="R366" si="262">IF($P366="","",IF(OR(RIGHT($P366,1)="m",RIGHT($P366,1)="H"),"分",""))</f>
        <v/>
      </c>
      <c r="S366" s="141"/>
      <c r="T366" s="135" t="str">
        <f t="shared" ref="T366" si="263">IF($P366="","",IF(OR(RIGHT($P366,1)="m",RIGHT($P366,1)="H"),"秒","m"))</f>
        <v/>
      </c>
      <c r="U366" s="144"/>
      <c r="AA366" s="42"/>
      <c r="AB366" s="44" t="str">
        <f>IF($P366="","0",VLOOKUP($P366,登録データ!$Q$4:$R$23,2,FALSE))</f>
        <v>0</v>
      </c>
      <c r="AC366" s="44" t="str">
        <f t="shared" si="245"/>
        <v>00</v>
      </c>
      <c r="AD366" s="44" t="str">
        <f t="shared" si="246"/>
        <v/>
      </c>
      <c r="AE366" s="44" t="str">
        <f t="shared" si="241"/>
        <v>000000</v>
      </c>
      <c r="AF366" s="44" t="str">
        <f t="shared" si="242"/>
        <v/>
      </c>
      <c r="AG366" s="44" t="str">
        <f t="shared" si="247"/>
        <v/>
      </c>
      <c r="AH366" s="147" t="str">
        <f>IF($C366="","",IF($C366="@",0,IF(COUNTIF($C$21:$C$620,$C366)=1,0,1)))</f>
        <v/>
      </c>
      <c r="AI366" s="147" t="str">
        <f>IF($L366="","",IF(OR($L366="北海道",$L366="東京都",$L366="大阪府",$L366="京都府",RIGHT($L366,1)="県"),0,1))</f>
        <v/>
      </c>
    </row>
    <row r="367" spans="2:35">
      <c r="B367" s="130"/>
      <c r="C367" s="165"/>
      <c r="D367" s="154"/>
      <c r="E367" s="155"/>
      <c r="F367" s="156"/>
      <c r="G367" s="154"/>
      <c r="H367" s="155"/>
      <c r="I367" s="156"/>
      <c r="J367" s="154"/>
      <c r="K367" s="156"/>
      <c r="L367" s="154"/>
      <c r="M367" s="155"/>
      <c r="N367" s="156"/>
      <c r="O367" s="136"/>
      <c r="P367" s="139"/>
      <c r="Q367" s="142"/>
      <c r="R367" s="136"/>
      <c r="S367" s="142"/>
      <c r="T367" s="136"/>
      <c r="U367" s="145"/>
      <c r="AA367" s="42"/>
      <c r="AB367" s="44" t="str">
        <f>IF($P367="","0",VLOOKUP($P367,登録データ!$Q$4:$R$23,2,FALSE))</f>
        <v>0</v>
      </c>
      <c r="AC367" s="44" t="str">
        <f t="shared" si="245"/>
        <v>00</v>
      </c>
      <c r="AD367" s="44" t="str">
        <f t="shared" si="246"/>
        <v/>
      </c>
      <c r="AE367" s="44" t="str">
        <f t="shared" si="241"/>
        <v>000000</v>
      </c>
      <c r="AF367" s="44" t="str">
        <f t="shared" si="242"/>
        <v/>
      </c>
      <c r="AG367" s="44" t="str">
        <f t="shared" si="247"/>
        <v/>
      </c>
      <c r="AH367" s="147"/>
      <c r="AI367" s="147"/>
    </row>
    <row r="368" spans="2:35" ht="19.5" thickBot="1">
      <c r="B368" s="150"/>
      <c r="C368" s="166"/>
      <c r="D368" s="157"/>
      <c r="E368" s="158"/>
      <c r="F368" s="159"/>
      <c r="G368" s="157"/>
      <c r="H368" s="158"/>
      <c r="I368" s="159"/>
      <c r="J368" s="157"/>
      <c r="K368" s="159"/>
      <c r="L368" s="157"/>
      <c r="M368" s="158"/>
      <c r="N368" s="159"/>
      <c r="O368" s="137"/>
      <c r="P368" s="140"/>
      <c r="Q368" s="143"/>
      <c r="R368" s="137"/>
      <c r="S368" s="143"/>
      <c r="T368" s="137"/>
      <c r="U368" s="146"/>
      <c r="AA368" s="42"/>
      <c r="AB368" s="44" t="str">
        <f>IF($P368="","0",VLOOKUP($P368,登録データ!$Q$4:$R$23,2,FALSE))</f>
        <v>0</v>
      </c>
      <c r="AC368" s="44" t="str">
        <f t="shared" si="245"/>
        <v>00</v>
      </c>
      <c r="AD368" s="44" t="str">
        <f t="shared" si="246"/>
        <v/>
      </c>
      <c r="AE368" s="44" t="str">
        <f t="shared" si="241"/>
        <v>000000</v>
      </c>
      <c r="AF368" s="44" t="str">
        <f t="shared" si="242"/>
        <v/>
      </c>
      <c r="AG368" s="44" t="str">
        <f t="shared" si="247"/>
        <v/>
      </c>
      <c r="AH368" s="147"/>
      <c r="AI368" s="147"/>
    </row>
    <row r="369" spans="2:35" ht="19.5" thickTop="1">
      <c r="B369" s="149">
        <v>117</v>
      </c>
      <c r="C369" s="164"/>
      <c r="D369" s="151"/>
      <c r="E369" s="152"/>
      <c r="F369" s="153"/>
      <c r="G369" s="151"/>
      <c r="H369" s="152"/>
      <c r="I369" s="153"/>
      <c r="J369" s="151"/>
      <c r="K369" s="153"/>
      <c r="L369" s="151"/>
      <c r="M369" s="152"/>
      <c r="N369" s="153"/>
      <c r="O369" s="135" t="s">
        <v>170</v>
      </c>
      <c r="P369" s="138"/>
      <c r="Q369" s="141"/>
      <c r="R369" s="135" t="str">
        <f t="shared" ref="R369" si="264">IF($P369="","",IF(OR(RIGHT($P369,1)="m",RIGHT($P369,1)="H"),"分",""))</f>
        <v/>
      </c>
      <c r="S369" s="141"/>
      <c r="T369" s="135" t="str">
        <f t="shared" ref="T369" si="265">IF($P369="","",IF(OR(RIGHT($P369,1)="m",RIGHT($P369,1)="H"),"秒","m"))</f>
        <v/>
      </c>
      <c r="U369" s="144"/>
      <c r="AA369" s="42"/>
      <c r="AB369" s="44" t="str">
        <f>IF($P369="","0",VLOOKUP($P369,登録データ!$Q$4:$R$23,2,FALSE))</f>
        <v>0</v>
      </c>
      <c r="AC369" s="44" t="str">
        <f t="shared" si="245"/>
        <v>00</v>
      </c>
      <c r="AD369" s="44" t="str">
        <f t="shared" si="246"/>
        <v/>
      </c>
      <c r="AE369" s="44" t="str">
        <f t="shared" si="241"/>
        <v>000000</v>
      </c>
      <c r="AF369" s="44" t="str">
        <f t="shared" si="242"/>
        <v/>
      </c>
      <c r="AG369" s="44" t="str">
        <f t="shared" si="247"/>
        <v/>
      </c>
      <c r="AH369" s="147" t="str">
        <f>IF($C369="","",IF($C369="@",0,IF(COUNTIF($C$21:$C$620,$C369)=1,0,1)))</f>
        <v/>
      </c>
      <c r="AI369" s="147" t="str">
        <f>IF($L369="","",IF(OR($L369="北海道",$L369="東京都",$L369="大阪府",$L369="京都府",RIGHT($L369,1)="県"),0,1))</f>
        <v/>
      </c>
    </row>
    <row r="370" spans="2:35">
      <c r="B370" s="130"/>
      <c r="C370" s="165"/>
      <c r="D370" s="154"/>
      <c r="E370" s="155"/>
      <c r="F370" s="156"/>
      <c r="G370" s="154"/>
      <c r="H370" s="155"/>
      <c r="I370" s="156"/>
      <c r="J370" s="154"/>
      <c r="K370" s="156"/>
      <c r="L370" s="154"/>
      <c r="M370" s="155"/>
      <c r="N370" s="156"/>
      <c r="O370" s="136"/>
      <c r="P370" s="139"/>
      <c r="Q370" s="142"/>
      <c r="R370" s="136"/>
      <c r="S370" s="142"/>
      <c r="T370" s="136"/>
      <c r="U370" s="145"/>
      <c r="AA370" s="42"/>
      <c r="AB370" s="44" t="str">
        <f>IF($P370="","0",VLOOKUP($P370,登録データ!$Q$4:$R$23,2,FALSE))</f>
        <v>0</v>
      </c>
      <c r="AC370" s="44" t="str">
        <f t="shared" si="245"/>
        <v>00</v>
      </c>
      <c r="AD370" s="44" t="str">
        <f t="shared" si="246"/>
        <v/>
      </c>
      <c r="AE370" s="44" t="str">
        <f t="shared" si="241"/>
        <v>000000</v>
      </c>
      <c r="AF370" s="44" t="str">
        <f t="shared" si="242"/>
        <v/>
      </c>
      <c r="AG370" s="44" t="str">
        <f t="shared" si="247"/>
        <v/>
      </c>
      <c r="AH370" s="147"/>
      <c r="AI370" s="147"/>
    </row>
    <row r="371" spans="2:35" ht="19.5" thickBot="1">
      <c r="B371" s="150"/>
      <c r="C371" s="166"/>
      <c r="D371" s="157"/>
      <c r="E371" s="158"/>
      <c r="F371" s="159"/>
      <c r="G371" s="157"/>
      <c r="H371" s="158"/>
      <c r="I371" s="159"/>
      <c r="J371" s="157"/>
      <c r="K371" s="159"/>
      <c r="L371" s="157"/>
      <c r="M371" s="158"/>
      <c r="N371" s="159"/>
      <c r="O371" s="137"/>
      <c r="P371" s="140"/>
      <c r="Q371" s="143"/>
      <c r="R371" s="137"/>
      <c r="S371" s="143"/>
      <c r="T371" s="137"/>
      <c r="U371" s="146"/>
      <c r="AA371" s="42"/>
      <c r="AB371" s="44" t="str">
        <f>IF($P371="","0",VLOOKUP($P371,登録データ!$Q$4:$R$23,2,FALSE))</f>
        <v>0</v>
      </c>
      <c r="AC371" s="44" t="str">
        <f t="shared" si="245"/>
        <v>00</v>
      </c>
      <c r="AD371" s="44" t="str">
        <f t="shared" si="246"/>
        <v/>
      </c>
      <c r="AE371" s="44" t="str">
        <f t="shared" si="241"/>
        <v>000000</v>
      </c>
      <c r="AF371" s="44" t="str">
        <f t="shared" si="242"/>
        <v/>
      </c>
      <c r="AG371" s="44" t="str">
        <f t="shared" si="247"/>
        <v/>
      </c>
      <c r="AH371" s="147"/>
      <c r="AI371" s="147"/>
    </row>
    <row r="372" spans="2:35" ht="19.5" thickTop="1">
      <c r="B372" s="149">
        <v>118</v>
      </c>
      <c r="C372" s="164"/>
      <c r="D372" s="151"/>
      <c r="E372" s="152"/>
      <c r="F372" s="153"/>
      <c r="G372" s="151"/>
      <c r="H372" s="152"/>
      <c r="I372" s="153"/>
      <c r="J372" s="151"/>
      <c r="K372" s="153"/>
      <c r="L372" s="151"/>
      <c r="M372" s="152"/>
      <c r="N372" s="153"/>
      <c r="O372" s="135" t="s">
        <v>170</v>
      </c>
      <c r="P372" s="138"/>
      <c r="Q372" s="141"/>
      <c r="R372" s="135" t="str">
        <f t="shared" ref="R372" si="266">IF($P372="","",IF(OR(RIGHT($P372,1)="m",RIGHT($P372,1)="H"),"分",""))</f>
        <v/>
      </c>
      <c r="S372" s="141"/>
      <c r="T372" s="135" t="str">
        <f t="shared" ref="T372" si="267">IF($P372="","",IF(OR(RIGHT($P372,1)="m",RIGHT($P372,1)="H"),"秒","m"))</f>
        <v/>
      </c>
      <c r="U372" s="144"/>
      <c r="AA372" s="42"/>
      <c r="AB372" s="44" t="str">
        <f>IF($P372="","0",VLOOKUP($P372,登録データ!$Q$4:$R$23,2,FALSE))</f>
        <v>0</v>
      </c>
      <c r="AC372" s="44" t="str">
        <f t="shared" si="245"/>
        <v>00</v>
      </c>
      <c r="AD372" s="44" t="str">
        <f t="shared" si="246"/>
        <v/>
      </c>
      <c r="AE372" s="44" t="str">
        <f t="shared" si="241"/>
        <v>000000</v>
      </c>
      <c r="AF372" s="44" t="str">
        <f t="shared" si="242"/>
        <v/>
      </c>
      <c r="AG372" s="44" t="str">
        <f t="shared" si="247"/>
        <v/>
      </c>
      <c r="AH372" s="147" t="str">
        <f>IF($C372="","",IF($C372="@",0,IF(COUNTIF($C$21:$C$620,$C372)=1,0,1)))</f>
        <v/>
      </c>
      <c r="AI372" s="147" t="str">
        <f>IF($L372="","",IF(OR($L372="北海道",$L372="東京都",$L372="大阪府",$L372="京都府",RIGHT($L372,1)="県"),0,1))</f>
        <v/>
      </c>
    </row>
    <row r="373" spans="2:35">
      <c r="B373" s="130"/>
      <c r="C373" s="165"/>
      <c r="D373" s="154"/>
      <c r="E373" s="155"/>
      <c r="F373" s="156"/>
      <c r="G373" s="154"/>
      <c r="H373" s="155"/>
      <c r="I373" s="156"/>
      <c r="J373" s="154"/>
      <c r="K373" s="156"/>
      <c r="L373" s="154"/>
      <c r="M373" s="155"/>
      <c r="N373" s="156"/>
      <c r="O373" s="136"/>
      <c r="P373" s="139"/>
      <c r="Q373" s="142"/>
      <c r="R373" s="136"/>
      <c r="S373" s="142"/>
      <c r="T373" s="136"/>
      <c r="U373" s="145"/>
      <c r="AA373" s="42"/>
      <c r="AB373" s="44" t="str">
        <f>IF($P373="","0",VLOOKUP($P373,登録データ!$Q$4:$R$23,2,FALSE))</f>
        <v>0</v>
      </c>
      <c r="AC373" s="44" t="str">
        <f t="shared" si="245"/>
        <v>00</v>
      </c>
      <c r="AD373" s="44" t="str">
        <f t="shared" si="246"/>
        <v/>
      </c>
      <c r="AE373" s="44" t="str">
        <f t="shared" si="241"/>
        <v>000000</v>
      </c>
      <c r="AF373" s="44" t="str">
        <f t="shared" si="242"/>
        <v/>
      </c>
      <c r="AG373" s="44" t="str">
        <f t="shared" si="247"/>
        <v/>
      </c>
      <c r="AH373" s="147"/>
      <c r="AI373" s="147"/>
    </row>
    <row r="374" spans="2:35" ht="19.5" thickBot="1">
      <c r="B374" s="150"/>
      <c r="C374" s="166"/>
      <c r="D374" s="157"/>
      <c r="E374" s="158"/>
      <c r="F374" s="159"/>
      <c r="G374" s="157"/>
      <c r="H374" s="158"/>
      <c r="I374" s="159"/>
      <c r="J374" s="157"/>
      <c r="K374" s="159"/>
      <c r="L374" s="157"/>
      <c r="M374" s="158"/>
      <c r="N374" s="159"/>
      <c r="O374" s="137"/>
      <c r="P374" s="140"/>
      <c r="Q374" s="143"/>
      <c r="R374" s="137"/>
      <c r="S374" s="143"/>
      <c r="T374" s="137"/>
      <c r="U374" s="146"/>
      <c r="AA374" s="42"/>
      <c r="AB374" s="44" t="str">
        <f>IF($P374="","0",VLOOKUP($P374,登録データ!$Q$4:$R$23,2,FALSE))</f>
        <v>0</v>
      </c>
      <c r="AC374" s="44" t="str">
        <f t="shared" si="245"/>
        <v>00</v>
      </c>
      <c r="AD374" s="44" t="str">
        <f t="shared" si="246"/>
        <v/>
      </c>
      <c r="AE374" s="44" t="str">
        <f t="shared" si="241"/>
        <v>000000</v>
      </c>
      <c r="AF374" s="44" t="str">
        <f t="shared" si="242"/>
        <v/>
      </c>
      <c r="AG374" s="44" t="str">
        <f t="shared" si="247"/>
        <v/>
      </c>
      <c r="AH374" s="147"/>
      <c r="AI374" s="147"/>
    </row>
    <row r="375" spans="2:35" ht="19.5" thickTop="1">
      <c r="B375" s="149">
        <v>119</v>
      </c>
      <c r="C375" s="164"/>
      <c r="D375" s="151"/>
      <c r="E375" s="152"/>
      <c r="F375" s="153"/>
      <c r="G375" s="151"/>
      <c r="H375" s="152"/>
      <c r="I375" s="153"/>
      <c r="J375" s="151"/>
      <c r="K375" s="153"/>
      <c r="L375" s="151"/>
      <c r="M375" s="152"/>
      <c r="N375" s="153"/>
      <c r="O375" s="135" t="s">
        <v>170</v>
      </c>
      <c r="P375" s="138"/>
      <c r="Q375" s="141"/>
      <c r="R375" s="135" t="str">
        <f t="shared" ref="R375" si="268">IF($P375="","",IF(OR(RIGHT($P375,1)="m",RIGHT($P375,1)="H"),"分",""))</f>
        <v/>
      </c>
      <c r="S375" s="141"/>
      <c r="T375" s="135" t="str">
        <f t="shared" ref="T375" si="269">IF($P375="","",IF(OR(RIGHT($P375,1)="m",RIGHT($P375,1)="H"),"秒","m"))</f>
        <v/>
      </c>
      <c r="U375" s="144"/>
      <c r="AA375" s="42"/>
      <c r="AB375" s="44" t="str">
        <f>IF($P375="","0",VLOOKUP($P375,登録データ!$Q$4:$R$23,2,FALSE))</f>
        <v>0</v>
      </c>
      <c r="AC375" s="44" t="str">
        <f t="shared" si="245"/>
        <v>00</v>
      </c>
      <c r="AD375" s="44" t="str">
        <f t="shared" si="246"/>
        <v/>
      </c>
      <c r="AE375" s="44" t="str">
        <f t="shared" si="241"/>
        <v>000000</v>
      </c>
      <c r="AF375" s="44" t="str">
        <f t="shared" si="242"/>
        <v/>
      </c>
      <c r="AG375" s="44" t="str">
        <f t="shared" si="247"/>
        <v/>
      </c>
      <c r="AH375" s="147" t="str">
        <f>IF($C375="","",IF($C375="@",0,IF(COUNTIF($C$21:$C$620,$C375)=1,0,1)))</f>
        <v/>
      </c>
      <c r="AI375" s="147" t="str">
        <f>IF($L375="","",IF(OR($L375="北海道",$L375="東京都",$L375="大阪府",$L375="京都府",RIGHT($L375,1)="県"),0,1))</f>
        <v/>
      </c>
    </row>
    <row r="376" spans="2:35">
      <c r="B376" s="130"/>
      <c r="C376" s="165"/>
      <c r="D376" s="154"/>
      <c r="E376" s="155"/>
      <c r="F376" s="156"/>
      <c r="G376" s="154"/>
      <c r="H376" s="155"/>
      <c r="I376" s="156"/>
      <c r="J376" s="154"/>
      <c r="K376" s="156"/>
      <c r="L376" s="154"/>
      <c r="M376" s="155"/>
      <c r="N376" s="156"/>
      <c r="O376" s="136"/>
      <c r="P376" s="139"/>
      <c r="Q376" s="142"/>
      <c r="R376" s="136"/>
      <c r="S376" s="142"/>
      <c r="T376" s="136"/>
      <c r="U376" s="145"/>
      <c r="AA376" s="42"/>
      <c r="AB376" s="44" t="str">
        <f>IF($P376="","0",VLOOKUP($P376,登録データ!$Q$4:$R$23,2,FALSE))</f>
        <v>0</v>
      </c>
      <c r="AC376" s="44" t="str">
        <f t="shared" si="245"/>
        <v>00</v>
      </c>
      <c r="AD376" s="44" t="str">
        <f t="shared" si="246"/>
        <v/>
      </c>
      <c r="AE376" s="44" t="str">
        <f t="shared" si="241"/>
        <v>000000</v>
      </c>
      <c r="AF376" s="44" t="str">
        <f t="shared" si="242"/>
        <v/>
      </c>
      <c r="AG376" s="44" t="str">
        <f t="shared" si="247"/>
        <v/>
      </c>
      <c r="AH376" s="147"/>
      <c r="AI376" s="147"/>
    </row>
    <row r="377" spans="2:35" ht="19.5" thickBot="1">
      <c r="B377" s="150"/>
      <c r="C377" s="166"/>
      <c r="D377" s="157"/>
      <c r="E377" s="158"/>
      <c r="F377" s="159"/>
      <c r="G377" s="157"/>
      <c r="H377" s="158"/>
      <c r="I377" s="159"/>
      <c r="J377" s="157"/>
      <c r="K377" s="159"/>
      <c r="L377" s="157"/>
      <c r="M377" s="158"/>
      <c r="N377" s="159"/>
      <c r="O377" s="137"/>
      <c r="P377" s="140"/>
      <c r="Q377" s="143"/>
      <c r="R377" s="137"/>
      <c r="S377" s="143"/>
      <c r="T377" s="137"/>
      <c r="U377" s="146"/>
      <c r="AA377" s="42"/>
      <c r="AB377" s="44" t="str">
        <f>IF($P377="","0",VLOOKUP($P377,登録データ!$Q$4:$R$23,2,FALSE))</f>
        <v>0</v>
      </c>
      <c r="AC377" s="44" t="str">
        <f t="shared" si="245"/>
        <v>00</v>
      </c>
      <c r="AD377" s="44" t="str">
        <f t="shared" si="246"/>
        <v/>
      </c>
      <c r="AE377" s="44" t="str">
        <f t="shared" si="241"/>
        <v>000000</v>
      </c>
      <c r="AF377" s="44" t="str">
        <f t="shared" si="242"/>
        <v/>
      </c>
      <c r="AG377" s="44" t="str">
        <f t="shared" si="247"/>
        <v/>
      </c>
      <c r="AH377" s="147"/>
      <c r="AI377" s="147"/>
    </row>
    <row r="378" spans="2:35" ht="19.5" thickTop="1">
      <c r="B378" s="149">
        <v>120</v>
      </c>
      <c r="C378" s="164"/>
      <c r="D378" s="151"/>
      <c r="E378" s="152"/>
      <c r="F378" s="153"/>
      <c r="G378" s="151"/>
      <c r="H378" s="152"/>
      <c r="I378" s="153"/>
      <c r="J378" s="151"/>
      <c r="K378" s="153"/>
      <c r="L378" s="151"/>
      <c r="M378" s="152"/>
      <c r="N378" s="153"/>
      <c r="O378" s="135" t="s">
        <v>170</v>
      </c>
      <c r="P378" s="138"/>
      <c r="Q378" s="141"/>
      <c r="R378" s="135" t="str">
        <f t="shared" ref="R378" si="270">IF($P378="","",IF(OR(RIGHT($P378,1)="m",RIGHT($P378,1)="H"),"分",""))</f>
        <v/>
      </c>
      <c r="S378" s="141"/>
      <c r="T378" s="135" t="str">
        <f t="shared" ref="T378" si="271">IF($P378="","",IF(OR(RIGHT($P378,1)="m",RIGHT($P378,1)="H"),"秒","m"))</f>
        <v/>
      </c>
      <c r="U378" s="144"/>
      <c r="AA378" s="42"/>
      <c r="AB378" s="44" t="str">
        <f>IF($P378="","0",VLOOKUP($P378,登録データ!$Q$4:$R$23,2,FALSE))</f>
        <v>0</v>
      </c>
      <c r="AC378" s="44" t="str">
        <f t="shared" si="245"/>
        <v>00</v>
      </c>
      <c r="AD378" s="44" t="str">
        <f t="shared" si="246"/>
        <v/>
      </c>
      <c r="AE378" s="44" t="str">
        <f t="shared" si="241"/>
        <v>000000</v>
      </c>
      <c r="AF378" s="44" t="str">
        <f t="shared" si="242"/>
        <v/>
      </c>
      <c r="AG378" s="44" t="str">
        <f t="shared" si="247"/>
        <v/>
      </c>
      <c r="AH378" s="147" t="str">
        <f>IF($C378="","",IF($C378="@",0,IF(COUNTIF($C$21:$C$620,$C378)=1,0,1)))</f>
        <v/>
      </c>
      <c r="AI378" s="147" t="str">
        <f>IF($L378="","",IF(OR($L378="北海道",$L378="東京都",$L378="大阪府",$L378="京都府",RIGHT($L378,1)="県"),0,1))</f>
        <v/>
      </c>
    </row>
    <row r="379" spans="2:35">
      <c r="B379" s="130"/>
      <c r="C379" s="165"/>
      <c r="D379" s="154"/>
      <c r="E379" s="155"/>
      <c r="F379" s="156"/>
      <c r="G379" s="154"/>
      <c r="H379" s="155"/>
      <c r="I379" s="156"/>
      <c r="J379" s="154"/>
      <c r="K379" s="156"/>
      <c r="L379" s="154"/>
      <c r="M379" s="155"/>
      <c r="N379" s="156"/>
      <c r="O379" s="136"/>
      <c r="P379" s="139"/>
      <c r="Q379" s="142"/>
      <c r="R379" s="136"/>
      <c r="S379" s="142"/>
      <c r="T379" s="136"/>
      <c r="U379" s="145"/>
      <c r="AA379" s="42"/>
      <c r="AB379" s="44" t="str">
        <f>IF($P379="","0",VLOOKUP($P379,登録データ!$Q$4:$R$23,2,FALSE))</f>
        <v>0</v>
      </c>
      <c r="AC379" s="44" t="str">
        <f t="shared" si="245"/>
        <v>00</v>
      </c>
      <c r="AD379" s="44" t="str">
        <f t="shared" si="246"/>
        <v/>
      </c>
      <c r="AE379" s="44" t="str">
        <f t="shared" si="241"/>
        <v>000000</v>
      </c>
      <c r="AF379" s="44" t="str">
        <f t="shared" si="242"/>
        <v/>
      </c>
      <c r="AG379" s="44" t="str">
        <f t="shared" si="247"/>
        <v/>
      </c>
      <c r="AH379" s="147"/>
      <c r="AI379" s="147"/>
    </row>
    <row r="380" spans="2:35" ht="19.5" thickBot="1">
      <c r="B380" s="150"/>
      <c r="C380" s="166"/>
      <c r="D380" s="157"/>
      <c r="E380" s="158"/>
      <c r="F380" s="159"/>
      <c r="G380" s="157"/>
      <c r="H380" s="158"/>
      <c r="I380" s="159"/>
      <c r="J380" s="157"/>
      <c r="K380" s="159"/>
      <c r="L380" s="157"/>
      <c r="M380" s="158"/>
      <c r="N380" s="159"/>
      <c r="O380" s="137"/>
      <c r="P380" s="140"/>
      <c r="Q380" s="143"/>
      <c r="R380" s="137"/>
      <c r="S380" s="143"/>
      <c r="T380" s="137"/>
      <c r="U380" s="146"/>
      <c r="AA380" s="42"/>
      <c r="AB380" s="44" t="str">
        <f>IF($P380="","0",VLOOKUP($P380,登録データ!$Q$4:$R$23,2,FALSE))</f>
        <v>0</v>
      </c>
      <c r="AC380" s="44" t="str">
        <f t="shared" si="245"/>
        <v>00</v>
      </c>
      <c r="AD380" s="44" t="str">
        <f t="shared" si="246"/>
        <v/>
      </c>
      <c r="AE380" s="44" t="str">
        <f t="shared" si="241"/>
        <v>000000</v>
      </c>
      <c r="AF380" s="44" t="str">
        <f t="shared" si="242"/>
        <v/>
      </c>
      <c r="AG380" s="44" t="str">
        <f t="shared" si="247"/>
        <v/>
      </c>
      <c r="AH380" s="147"/>
      <c r="AI380" s="147"/>
    </row>
    <row r="381" spans="2:35" ht="19.5" thickTop="1">
      <c r="B381" s="149">
        <v>121</v>
      </c>
      <c r="C381" s="164"/>
      <c r="D381" s="151"/>
      <c r="E381" s="152"/>
      <c r="F381" s="153"/>
      <c r="G381" s="151"/>
      <c r="H381" s="152"/>
      <c r="I381" s="153"/>
      <c r="J381" s="151"/>
      <c r="K381" s="153"/>
      <c r="L381" s="151"/>
      <c r="M381" s="152"/>
      <c r="N381" s="153"/>
      <c r="O381" s="135" t="s">
        <v>170</v>
      </c>
      <c r="P381" s="138"/>
      <c r="Q381" s="141"/>
      <c r="R381" s="135" t="str">
        <f t="shared" ref="R381" si="272">IF($P381="","",IF(OR(RIGHT($P381,1)="m",RIGHT($P381,1)="H"),"分",""))</f>
        <v/>
      </c>
      <c r="S381" s="141"/>
      <c r="T381" s="135" t="str">
        <f t="shared" ref="T381" si="273">IF($P381="","",IF(OR(RIGHT($P381,1)="m",RIGHT($P381,1)="H"),"秒","m"))</f>
        <v/>
      </c>
      <c r="U381" s="144"/>
      <c r="AA381" s="42"/>
      <c r="AB381" s="44" t="str">
        <f>IF($P381="","0",VLOOKUP($P381,登録データ!$Q$4:$R$23,2,FALSE))</f>
        <v>0</v>
      </c>
      <c r="AC381" s="44" t="str">
        <f t="shared" si="245"/>
        <v>00</v>
      </c>
      <c r="AD381" s="44" t="str">
        <f t="shared" si="246"/>
        <v/>
      </c>
      <c r="AE381" s="44" t="str">
        <f t="shared" si="241"/>
        <v>000000</v>
      </c>
      <c r="AF381" s="44" t="str">
        <f t="shared" si="242"/>
        <v/>
      </c>
      <c r="AG381" s="44" t="str">
        <f t="shared" si="247"/>
        <v/>
      </c>
      <c r="AH381" s="147" t="str">
        <f>IF($C381="","",IF($C381="@",0,IF(COUNTIF($C$21:$C$620,$C381)=1,0,1)))</f>
        <v/>
      </c>
      <c r="AI381" s="147" t="str">
        <f>IF($L381="","",IF(OR($L381="北海道",$L381="東京都",$L381="大阪府",$L381="京都府",RIGHT($L381,1)="県"),0,1))</f>
        <v/>
      </c>
    </row>
    <row r="382" spans="2:35">
      <c r="B382" s="130"/>
      <c r="C382" s="165"/>
      <c r="D382" s="154"/>
      <c r="E382" s="155"/>
      <c r="F382" s="156"/>
      <c r="G382" s="154"/>
      <c r="H382" s="155"/>
      <c r="I382" s="156"/>
      <c r="J382" s="154"/>
      <c r="K382" s="156"/>
      <c r="L382" s="154"/>
      <c r="M382" s="155"/>
      <c r="N382" s="156"/>
      <c r="O382" s="136"/>
      <c r="P382" s="139"/>
      <c r="Q382" s="142"/>
      <c r="R382" s="136"/>
      <c r="S382" s="142"/>
      <c r="T382" s="136"/>
      <c r="U382" s="145"/>
      <c r="AA382" s="42"/>
      <c r="AB382" s="44" t="str">
        <f>IF($P382="","0",VLOOKUP($P382,登録データ!$Q$4:$R$23,2,FALSE))</f>
        <v>0</v>
      </c>
      <c r="AC382" s="44" t="str">
        <f t="shared" si="245"/>
        <v>00</v>
      </c>
      <c r="AD382" s="44" t="str">
        <f t="shared" si="246"/>
        <v/>
      </c>
      <c r="AE382" s="44" t="str">
        <f t="shared" si="241"/>
        <v>000000</v>
      </c>
      <c r="AF382" s="44" t="str">
        <f t="shared" si="242"/>
        <v/>
      </c>
      <c r="AG382" s="44" t="str">
        <f t="shared" si="247"/>
        <v/>
      </c>
      <c r="AH382" s="147"/>
      <c r="AI382" s="147"/>
    </row>
    <row r="383" spans="2:35" ht="19.5" thickBot="1">
      <c r="B383" s="150"/>
      <c r="C383" s="166"/>
      <c r="D383" s="157"/>
      <c r="E383" s="158"/>
      <c r="F383" s="159"/>
      <c r="G383" s="157"/>
      <c r="H383" s="158"/>
      <c r="I383" s="159"/>
      <c r="J383" s="157"/>
      <c r="K383" s="159"/>
      <c r="L383" s="157"/>
      <c r="M383" s="158"/>
      <c r="N383" s="159"/>
      <c r="O383" s="137"/>
      <c r="P383" s="140"/>
      <c r="Q383" s="143"/>
      <c r="R383" s="137"/>
      <c r="S383" s="143"/>
      <c r="T383" s="137"/>
      <c r="U383" s="146"/>
      <c r="AA383" s="42"/>
      <c r="AB383" s="44" t="str">
        <f>IF($P383="","0",VLOOKUP($P383,登録データ!$Q$4:$R$23,2,FALSE))</f>
        <v>0</v>
      </c>
      <c r="AC383" s="44" t="str">
        <f t="shared" si="245"/>
        <v>00</v>
      </c>
      <c r="AD383" s="44" t="str">
        <f t="shared" si="246"/>
        <v/>
      </c>
      <c r="AE383" s="44" t="str">
        <f t="shared" si="241"/>
        <v>000000</v>
      </c>
      <c r="AF383" s="44" t="str">
        <f t="shared" si="242"/>
        <v/>
      </c>
      <c r="AG383" s="44" t="str">
        <f t="shared" si="247"/>
        <v/>
      </c>
      <c r="AH383" s="147"/>
      <c r="AI383" s="147"/>
    </row>
    <row r="384" spans="2:35" ht="19.5" thickTop="1">
      <c r="B384" s="149">
        <v>122</v>
      </c>
      <c r="C384" s="164"/>
      <c r="D384" s="151"/>
      <c r="E384" s="152"/>
      <c r="F384" s="153"/>
      <c r="G384" s="151"/>
      <c r="H384" s="152"/>
      <c r="I384" s="153"/>
      <c r="J384" s="151"/>
      <c r="K384" s="153"/>
      <c r="L384" s="151"/>
      <c r="M384" s="152"/>
      <c r="N384" s="153"/>
      <c r="O384" s="135" t="s">
        <v>170</v>
      </c>
      <c r="P384" s="138"/>
      <c r="Q384" s="141"/>
      <c r="R384" s="135" t="str">
        <f t="shared" ref="R384" si="274">IF($P384="","",IF(OR(RIGHT($P384,1)="m",RIGHT($P384,1)="H"),"分",""))</f>
        <v/>
      </c>
      <c r="S384" s="141"/>
      <c r="T384" s="135" t="str">
        <f t="shared" ref="T384" si="275">IF($P384="","",IF(OR(RIGHT($P384,1)="m",RIGHT($P384,1)="H"),"秒","m"))</f>
        <v/>
      </c>
      <c r="U384" s="144"/>
      <c r="AA384" s="42"/>
      <c r="AB384" s="44" t="str">
        <f>IF($P384="","0",VLOOKUP($P384,登録データ!$Q$4:$R$23,2,FALSE))</f>
        <v>0</v>
      </c>
      <c r="AC384" s="44" t="str">
        <f t="shared" si="245"/>
        <v>00</v>
      </c>
      <c r="AD384" s="44" t="str">
        <f t="shared" si="246"/>
        <v/>
      </c>
      <c r="AE384" s="44" t="str">
        <f t="shared" si="241"/>
        <v>000000</v>
      </c>
      <c r="AF384" s="44" t="str">
        <f t="shared" si="242"/>
        <v/>
      </c>
      <c r="AG384" s="44" t="str">
        <f t="shared" si="247"/>
        <v/>
      </c>
      <c r="AH384" s="147" t="str">
        <f>IF($C384="","",IF($C384="@",0,IF(COUNTIF($C$21:$C$620,$C384)=1,0,1)))</f>
        <v/>
      </c>
      <c r="AI384" s="147" t="str">
        <f>IF($L384="","",IF(OR($L384="北海道",$L384="東京都",$L384="大阪府",$L384="京都府",RIGHT($L384,1)="県"),0,1))</f>
        <v/>
      </c>
    </row>
    <row r="385" spans="2:35">
      <c r="B385" s="130"/>
      <c r="C385" s="165"/>
      <c r="D385" s="154"/>
      <c r="E385" s="155"/>
      <c r="F385" s="156"/>
      <c r="G385" s="154"/>
      <c r="H385" s="155"/>
      <c r="I385" s="156"/>
      <c r="J385" s="154"/>
      <c r="K385" s="156"/>
      <c r="L385" s="154"/>
      <c r="M385" s="155"/>
      <c r="N385" s="156"/>
      <c r="O385" s="136"/>
      <c r="P385" s="139"/>
      <c r="Q385" s="142"/>
      <c r="R385" s="136"/>
      <c r="S385" s="142"/>
      <c r="T385" s="136"/>
      <c r="U385" s="145"/>
      <c r="AA385" s="42"/>
      <c r="AB385" s="44" t="str">
        <f>IF($P385="","0",VLOOKUP($P385,登録データ!$Q$4:$R$23,2,FALSE))</f>
        <v>0</v>
      </c>
      <c r="AC385" s="44" t="str">
        <f t="shared" si="245"/>
        <v>00</v>
      </c>
      <c r="AD385" s="44" t="str">
        <f t="shared" si="246"/>
        <v/>
      </c>
      <c r="AE385" s="44" t="str">
        <f t="shared" si="241"/>
        <v>000000</v>
      </c>
      <c r="AF385" s="44" t="str">
        <f t="shared" si="242"/>
        <v/>
      </c>
      <c r="AG385" s="44" t="str">
        <f t="shared" si="247"/>
        <v/>
      </c>
      <c r="AH385" s="147"/>
      <c r="AI385" s="147"/>
    </row>
    <row r="386" spans="2:35" ht="19.5" thickBot="1">
      <c r="B386" s="150"/>
      <c r="C386" s="166"/>
      <c r="D386" s="157"/>
      <c r="E386" s="158"/>
      <c r="F386" s="159"/>
      <c r="G386" s="157"/>
      <c r="H386" s="158"/>
      <c r="I386" s="159"/>
      <c r="J386" s="157"/>
      <c r="K386" s="159"/>
      <c r="L386" s="157"/>
      <c r="M386" s="158"/>
      <c r="N386" s="159"/>
      <c r="O386" s="137"/>
      <c r="P386" s="140"/>
      <c r="Q386" s="143"/>
      <c r="R386" s="137"/>
      <c r="S386" s="143"/>
      <c r="T386" s="137"/>
      <c r="U386" s="146"/>
      <c r="AA386" s="42"/>
      <c r="AB386" s="44" t="str">
        <f>IF($P386="","0",VLOOKUP($P386,登録データ!$Q$4:$R$23,2,FALSE))</f>
        <v>0</v>
      </c>
      <c r="AC386" s="44" t="str">
        <f t="shared" si="245"/>
        <v>00</v>
      </c>
      <c r="AD386" s="44" t="str">
        <f t="shared" si="246"/>
        <v/>
      </c>
      <c r="AE386" s="44" t="str">
        <f t="shared" si="241"/>
        <v>000000</v>
      </c>
      <c r="AF386" s="44" t="str">
        <f t="shared" si="242"/>
        <v/>
      </c>
      <c r="AG386" s="44" t="str">
        <f t="shared" si="247"/>
        <v/>
      </c>
      <c r="AH386" s="147"/>
      <c r="AI386" s="147"/>
    </row>
    <row r="387" spans="2:35" ht="19.5" thickTop="1">
      <c r="B387" s="149">
        <v>123</v>
      </c>
      <c r="C387" s="164"/>
      <c r="D387" s="151"/>
      <c r="E387" s="152"/>
      <c r="F387" s="153"/>
      <c r="G387" s="151"/>
      <c r="H387" s="152"/>
      <c r="I387" s="153"/>
      <c r="J387" s="151"/>
      <c r="K387" s="153"/>
      <c r="L387" s="151"/>
      <c r="M387" s="152"/>
      <c r="N387" s="153"/>
      <c r="O387" s="135" t="s">
        <v>170</v>
      </c>
      <c r="P387" s="138"/>
      <c r="Q387" s="141"/>
      <c r="R387" s="135" t="str">
        <f t="shared" ref="R387" si="276">IF($P387="","",IF(OR(RIGHT($P387,1)="m",RIGHT($P387,1)="H"),"分",""))</f>
        <v/>
      </c>
      <c r="S387" s="141"/>
      <c r="T387" s="135" t="str">
        <f t="shared" ref="T387" si="277">IF($P387="","",IF(OR(RIGHT($P387,1)="m",RIGHT($P387,1)="H"),"秒","m"))</f>
        <v/>
      </c>
      <c r="U387" s="144"/>
      <c r="AA387" s="42"/>
      <c r="AB387" s="44" t="str">
        <f>IF($P387="","0",VLOOKUP($P387,登録データ!$Q$4:$R$23,2,FALSE))</f>
        <v>0</v>
      </c>
      <c r="AC387" s="44" t="str">
        <f t="shared" si="245"/>
        <v>00</v>
      </c>
      <c r="AD387" s="44" t="str">
        <f t="shared" si="246"/>
        <v/>
      </c>
      <c r="AE387" s="44" t="str">
        <f t="shared" si="241"/>
        <v>000000</v>
      </c>
      <c r="AF387" s="44" t="str">
        <f t="shared" si="242"/>
        <v/>
      </c>
      <c r="AG387" s="44" t="str">
        <f t="shared" si="247"/>
        <v/>
      </c>
      <c r="AH387" s="147" t="str">
        <f>IF($C387="","",IF($C387="@",0,IF(COUNTIF($C$21:$C$620,$C387)=1,0,1)))</f>
        <v/>
      </c>
      <c r="AI387" s="147" t="str">
        <f>IF($L387="","",IF(OR($L387="北海道",$L387="東京都",$L387="大阪府",$L387="京都府",RIGHT($L387,1)="県"),0,1))</f>
        <v/>
      </c>
    </row>
    <row r="388" spans="2:35">
      <c r="B388" s="130"/>
      <c r="C388" s="165"/>
      <c r="D388" s="154"/>
      <c r="E388" s="155"/>
      <c r="F388" s="156"/>
      <c r="G388" s="154"/>
      <c r="H388" s="155"/>
      <c r="I388" s="156"/>
      <c r="J388" s="154"/>
      <c r="K388" s="156"/>
      <c r="L388" s="154"/>
      <c r="M388" s="155"/>
      <c r="N388" s="156"/>
      <c r="O388" s="136"/>
      <c r="P388" s="139"/>
      <c r="Q388" s="142"/>
      <c r="R388" s="136"/>
      <c r="S388" s="142"/>
      <c r="T388" s="136"/>
      <c r="U388" s="145"/>
      <c r="AA388" s="42"/>
      <c r="AB388" s="44" t="str">
        <f>IF($P388="","0",VLOOKUP($P388,登録データ!$Q$4:$R$23,2,FALSE))</f>
        <v>0</v>
      </c>
      <c r="AC388" s="44" t="str">
        <f t="shared" si="245"/>
        <v>00</v>
      </c>
      <c r="AD388" s="44" t="str">
        <f t="shared" si="246"/>
        <v/>
      </c>
      <c r="AE388" s="44" t="str">
        <f t="shared" si="241"/>
        <v>000000</v>
      </c>
      <c r="AF388" s="44" t="str">
        <f t="shared" si="242"/>
        <v/>
      </c>
      <c r="AG388" s="44" t="str">
        <f t="shared" si="247"/>
        <v/>
      </c>
      <c r="AH388" s="147"/>
      <c r="AI388" s="147"/>
    </row>
    <row r="389" spans="2:35" ht="19.5" thickBot="1">
      <c r="B389" s="150"/>
      <c r="C389" s="166"/>
      <c r="D389" s="157"/>
      <c r="E389" s="158"/>
      <c r="F389" s="159"/>
      <c r="G389" s="157"/>
      <c r="H389" s="158"/>
      <c r="I389" s="159"/>
      <c r="J389" s="157"/>
      <c r="K389" s="159"/>
      <c r="L389" s="157"/>
      <c r="M389" s="158"/>
      <c r="N389" s="159"/>
      <c r="O389" s="137"/>
      <c r="P389" s="140"/>
      <c r="Q389" s="143"/>
      <c r="R389" s="137"/>
      <c r="S389" s="143"/>
      <c r="T389" s="137"/>
      <c r="U389" s="146"/>
      <c r="AA389" s="42"/>
      <c r="AB389" s="44" t="str">
        <f>IF($P389="","0",VLOOKUP($P389,登録データ!$Q$4:$R$23,2,FALSE))</f>
        <v>0</v>
      </c>
      <c r="AC389" s="44" t="str">
        <f t="shared" si="245"/>
        <v>00</v>
      </c>
      <c r="AD389" s="44" t="str">
        <f t="shared" si="246"/>
        <v/>
      </c>
      <c r="AE389" s="44" t="str">
        <f t="shared" si="241"/>
        <v>000000</v>
      </c>
      <c r="AF389" s="44" t="str">
        <f t="shared" si="242"/>
        <v/>
      </c>
      <c r="AG389" s="44" t="str">
        <f t="shared" si="247"/>
        <v/>
      </c>
      <c r="AH389" s="147"/>
      <c r="AI389" s="147"/>
    </row>
    <row r="390" spans="2:35" ht="19.5" thickTop="1">
      <c r="B390" s="149">
        <v>124</v>
      </c>
      <c r="C390" s="164"/>
      <c r="D390" s="151"/>
      <c r="E390" s="152"/>
      <c r="F390" s="153"/>
      <c r="G390" s="151"/>
      <c r="H390" s="152"/>
      <c r="I390" s="153"/>
      <c r="J390" s="151"/>
      <c r="K390" s="153"/>
      <c r="L390" s="151"/>
      <c r="M390" s="152"/>
      <c r="N390" s="153"/>
      <c r="O390" s="135" t="s">
        <v>170</v>
      </c>
      <c r="P390" s="138"/>
      <c r="Q390" s="141"/>
      <c r="R390" s="135" t="str">
        <f t="shared" ref="R390" si="278">IF($P390="","",IF(OR(RIGHT($P390,1)="m",RIGHT($P390,1)="H"),"分",""))</f>
        <v/>
      </c>
      <c r="S390" s="141"/>
      <c r="T390" s="135" t="str">
        <f t="shared" ref="T390" si="279">IF($P390="","",IF(OR(RIGHT($P390,1)="m",RIGHT($P390,1)="H"),"秒","m"))</f>
        <v/>
      </c>
      <c r="U390" s="144"/>
      <c r="AA390" s="42"/>
      <c r="AB390" s="44" t="str">
        <f>IF($P390="","0",VLOOKUP($P390,登録データ!$Q$4:$R$23,2,FALSE))</f>
        <v>0</v>
      </c>
      <c r="AC390" s="44" t="str">
        <f t="shared" si="245"/>
        <v>00</v>
      </c>
      <c r="AD390" s="44" t="str">
        <f t="shared" si="246"/>
        <v/>
      </c>
      <c r="AE390" s="44" t="str">
        <f t="shared" si="241"/>
        <v>000000</v>
      </c>
      <c r="AF390" s="44" t="str">
        <f t="shared" si="242"/>
        <v/>
      </c>
      <c r="AG390" s="44" t="str">
        <f t="shared" si="247"/>
        <v/>
      </c>
      <c r="AH390" s="147" t="str">
        <f>IF($C390="","",IF($C390="@",0,IF(COUNTIF($C$21:$C$620,$C390)=1,0,1)))</f>
        <v/>
      </c>
      <c r="AI390" s="147" t="str">
        <f>IF($L390="","",IF(OR($L390="北海道",$L390="東京都",$L390="大阪府",$L390="京都府",RIGHT($L390,1)="県"),0,1))</f>
        <v/>
      </c>
    </row>
    <row r="391" spans="2:35">
      <c r="B391" s="130"/>
      <c r="C391" s="165"/>
      <c r="D391" s="154"/>
      <c r="E391" s="155"/>
      <c r="F391" s="156"/>
      <c r="G391" s="154"/>
      <c r="H391" s="155"/>
      <c r="I391" s="156"/>
      <c r="J391" s="154"/>
      <c r="K391" s="156"/>
      <c r="L391" s="154"/>
      <c r="M391" s="155"/>
      <c r="N391" s="156"/>
      <c r="O391" s="136"/>
      <c r="P391" s="139"/>
      <c r="Q391" s="142"/>
      <c r="R391" s="136"/>
      <c r="S391" s="142"/>
      <c r="T391" s="136"/>
      <c r="U391" s="145"/>
      <c r="AA391" s="42"/>
      <c r="AB391" s="44" t="str">
        <f>IF($P391="","0",VLOOKUP($P391,登録データ!$Q$4:$R$23,2,FALSE))</f>
        <v>0</v>
      </c>
      <c r="AC391" s="44" t="str">
        <f t="shared" si="245"/>
        <v>00</v>
      </c>
      <c r="AD391" s="44" t="str">
        <f t="shared" si="246"/>
        <v/>
      </c>
      <c r="AE391" s="44" t="str">
        <f t="shared" si="241"/>
        <v>000000</v>
      </c>
      <c r="AF391" s="44" t="str">
        <f t="shared" si="242"/>
        <v/>
      </c>
      <c r="AG391" s="44" t="str">
        <f t="shared" si="247"/>
        <v/>
      </c>
      <c r="AH391" s="147"/>
      <c r="AI391" s="147"/>
    </row>
    <row r="392" spans="2:35" ht="19.5" thickBot="1">
      <c r="B392" s="150"/>
      <c r="C392" s="166"/>
      <c r="D392" s="157"/>
      <c r="E392" s="158"/>
      <c r="F392" s="159"/>
      <c r="G392" s="157"/>
      <c r="H392" s="158"/>
      <c r="I392" s="159"/>
      <c r="J392" s="157"/>
      <c r="K392" s="159"/>
      <c r="L392" s="157"/>
      <c r="M392" s="158"/>
      <c r="N392" s="159"/>
      <c r="O392" s="137"/>
      <c r="P392" s="140"/>
      <c r="Q392" s="143"/>
      <c r="R392" s="137"/>
      <c r="S392" s="143"/>
      <c r="T392" s="137"/>
      <c r="U392" s="146"/>
      <c r="AA392" s="42"/>
      <c r="AB392" s="44" t="str">
        <f>IF($P392="","0",VLOOKUP($P392,登録データ!$Q$4:$R$23,2,FALSE))</f>
        <v>0</v>
      </c>
      <c r="AC392" s="44" t="str">
        <f t="shared" si="245"/>
        <v>00</v>
      </c>
      <c r="AD392" s="44" t="str">
        <f t="shared" si="246"/>
        <v/>
      </c>
      <c r="AE392" s="44" t="str">
        <f t="shared" si="241"/>
        <v>000000</v>
      </c>
      <c r="AF392" s="44" t="str">
        <f t="shared" si="242"/>
        <v/>
      </c>
      <c r="AG392" s="44" t="str">
        <f t="shared" si="247"/>
        <v/>
      </c>
      <c r="AH392" s="147"/>
      <c r="AI392" s="147"/>
    </row>
    <row r="393" spans="2:35" ht="19.5" thickTop="1">
      <c r="B393" s="149">
        <v>125</v>
      </c>
      <c r="C393" s="164"/>
      <c r="D393" s="151"/>
      <c r="E393" s="152"/>
      <c r="F393" s="153"/>
      <c r="G393" s="151"/>
      <c r="H393" s="152"/>
      <c r="I393" s="153"/>
      <c r="J393" s="151"/>
      <c r="K393" s="153"/>
      <c r="L393" s="151"/>
      <c r="M393" s="152"/>
      <c r="N393" s="153"/>
      <c r="O393" s="135" t="s">
        <v>170</v>
      </c>
      <c r="P393" s="138"/>
      <c r="Q393" s="141"/>
      <c r="R393" s="135" t="str">
        <f t="shared" ref="R393" si="280">IF($P393="","",IF(OR(RIGHT($P393,1)="m",RIGHT($P393,1)="H"),"分",""))</f>
        <v/>
      </c>
      <c r="S393" s="141"/>
      <c r="T393" s="135" t="str">
        <f t="shared" ref="T393" si="281">IF($P393="","",IF(OR(RIGHT($P393,1)="m",RIGHT($P393,1)="H"),"秒","m"))</f>
        <v/>
      </c>
      <c r="U393" s="144"/>
      <c r="AA393" s="42"/>
      <c r="AB393" s="44" t="str">
        <f>IF($P393="","0",VLOOKUP($P393,登録データ!$Q$4:$R$23,2,FALSE))</f>
        <v>0</v>
      </c>
      <c r="AC393" s="44" t="str">
        <f t="shared" si="245"/>
        <v>00</v>
      </c>
      <c r="AD393" s="44" t="str">
        <f t="shared" si="246"/>
        <v/>
      </c>
      <c r="AE393" s="44" t="str">
        <f t="shared" si="241"/>
        <v>000000</v>
      </c>
      <c r="AF393" s="44" t="str">
        <f t="shared" si="242"/>
        <v/>
      </c>
      <c r="AG393" s="44" t="str">
        <f t="shared" si="247"/>
        <v/>
      </c>
      <c r="AH393" s="147" t="str">
        <f>IF($C393="","",IF($C393="@",0,IF(COUNTIF($C$21:$C$620,$C393)=1,0,1)))</f>
        <v/>
      </c>
      <c r="AI393" s="147" t="str">
        <f>IF($L393="","",IF(OR($L393="北海道",$L393="東京都",$L393="大阪府",$L393="京都府",RIGHT($L393,1)="県"),0,1))</f>
        <v/>
      </c>
    </row>
    <row r="394" spans="2:35">
      <c r="B394" s="130"/>
      <c r="C394" s="165"/>
      <c r="D394" s="154"/>
      <c r="E394" s="155"/>
      <c r="F394" s="156"/>
      <c r="G394" s="154"/>
      <c r="H394" s="155"/>
      <c r="I394" s="156"/>
      <c r="J394" s="154"/>
      <c r="K394" s="156"/>
      <c r="L394" s="154"/>
      <c r="M394" s="155"/>
      <c r="N394" s="156"/>
      <c r="O394" s="136"/>
      <c r="P394" s="139"/>
      <c r="Q394" s="142"/>
      <c r="R394" s="136"/>
      <c r="S394" s="142"/>
      <c r="T394" s="136"/>
      <c r="U394" s="145"/>
      <c r="AA394" s="42"/>
      <c r="AB394" s="44" t="str">
        <f>IF($P394="","0",VLOOKUP($P394,登録データ!$Q$4:$R$23,2,FALSE))</f>
        <v>0</v>
      </c>
      <c r="AC394" s="44" t="str">
        <f t="shared" si="245"/>
        <v>00</v>
      </c>
      <c r="AD394" s="44" t="str">
        <f t="shared" si="246"/>
        <v/>
      </c>
      <c r="AE394" s="44" t="str">
        <f t="shared" si="241"/>
        <v>000000</v>
      </c>
      <c r="AF394" s="44" t="str">
        <f t="shared" si="242"/>
        <v/>
      </c>
      <c r="AG394" s="44" t="str">
        <f t="shared" si="247"/>
        <v/>
      </c>
      <c r="AH394" s="147"/>
      <c r="AI394" s="147"/>
    </row>
    <row r="395" spans="2:35" ht="19.5" thickBot="1">
      <c r="B395" s="150"/>
      <c r="C395" s="166"/>
      <c r="D395" s="157"/>
      <c r="E395" s="158"/>
      <c r="F395" s="159"/>
      <c r="G395" s="157"/>
      <c r="H395" s="158"/>
      <c r="I395" s="159"/>
      <c r="J395" s="157"/>
      <c r="K395" s="159"/>
      <c r="L395" s="157"/>
      <c r="M395" s="158"/>
      <c r="N395" s="159"/>
      <c r="O395" s="137"/>
      <c r="P395" s="140"/>
      <c r="Q395" s="143"/>
      <c r="R395" s="137"/>
      <c r="S395" s="143"/>
      <c r="T395" s="137"/>
      <c r="U395" s="146"/>
      <c r="AA395" s="42"/>
      <c r="AB395" s="44" t="str">
        <f>IF($P395="","0",VLOOKUP($P395,登録データ!$Q$4:$R$23,2,FALSE))</f>
        <v>0</v>
      </c>
      <c r="AC395" s="44" t="str">
        <f t="shared" si="245"/>
        <v>00</v>
      </c>
      <c r="AD395" s="44" t="str">
        <f t="shared" si="246"/>
        <v/>
      </c>
      <c r="AE395" s="44" t="str">
        <f t="shared" si="241"/>
        <v>000000</v>
      </c>
      <c r="AF395" s="44" t="str">
        <f t="shared" si="242"/>
        <v/>
      </c>
      <c r="AG395" s="44" t="str">
        <f t="shared" si="247"/>
        <v/>
      </c>
      <c r="AH395" s="147"/>
      <c r="AI395" s="147"/>
    </row>
    <row r="396" spans="2:35" ht="19.5" thickTop="1">
      <c r="B396" s="149">
        <v>126</v>
      </c>
      <c r="C396" s="164"/>
      <c r="D396" s="151"/>
      <c r="E396" s="152"/>
      <c r="F396" s="153"/>
      <c r="G396" s="151"/>
      <c r="H396" s="152"/>
      <c r="I396" s="153"/>
      <c r="J396" s="151"/>
      <c r="K396" s="153"/>
      <c r="L396" s="151"/>
      <c r="M396" s="152"/>
      <c r="N396" s="153"/>
      <c r="O396" s="135" t="s">
        <v>170</v>
      </c>
      <c r="P396" s="138"/>
      <c r="Q396" s="141"/>
      <c r="R396" s="135" t="str">
        <f t="shared" ref="R396" si="282">IF($P396="","",IF(OR(RIGHT($P396,1)="m",RIGHT($P396,1)="H"),"分",""))</f>
        <v/>
      </c>
      <c r="S396" s="141"/>
      <c r="T396" s="135" t="str">
        <f t="shared" ref="T396" si="283">IF($P396="","",IF(OR(RIGHT($P396,1)="m",RIGHT($P396,1)="H"),"秒","m"))</f>
        <v/>
      </c>
      <c r="U396" s="144"/>
      <c r="AA396" s="42"/>
      <c r="AB396" s="44" t="str">
        <f>IF($P396="","0",VLOOKUP($P396,登録データ!$Q$4:$R$23,2,FALSE))</f>
        <v>0</v>
      </c>
      <c r="AC396" s="44" t="str">
        <f t="shared" si="245"/>
        <v>00</v>
      </c>
      <c r="AD396" s="44" t="str">
        <f t="shared" si="246"/>
        <v/>
      </c>
      <c r="AE396" s="44" t="str">
        <f t="shared" si="241"/>
        <v>000000</v>
      </c>
      <c r="AF396" s="44" t="str">
        <f t="shared" si="242"/>
        <v/>
      </c>
      <c r="AG396" s="44" t="str">
        <f t="shared" si="247"/>
        <v/>
      </c>
      <c r="AH396" s="147" t="str">
        <f>IF($C396="","",IF($C396="@",0,IF(COUNTIF($C$21:$C$620,$C396)=1,0,1)))</f>
        <v/>
      </c>
      <c r="AI396" s="147" t="str">
        <f>IF($L396="","",IF(OR($L396="北海道",$L396="東京都",$L396="大阪府",$L396="京都府",RIGHT($L396,1)="県"),0,1))</f>
        <v/>
      </c>
    </row>
    <row r="397" spans="2:35">
      <c r="B397" s="130"/>
      <c r="C397" s="165"/>
      <c r="D397" s="154"/>
      <c r="E397" s="155"/>
      <c r="F397" s="156"/>
      <c r="G397" s="154"/>
      <c r="H397" s="155"/>
      <c r="I397" s="156"/>
      <c r="J397" s="154"/>
      <c r="K397" s="156"/>
      <c r="L397" s="154"/>
      <c r="M397" s="155"/>
      <c r="N397" s="156"/>
      <c r="O397" s="136"/>
      <c r="P397" s="139"/>
      <c r="Q397" s="142"/>
      <c r="R397" s="136"/>
      <c r="S397" s="142"/>
      <c r="T397" s="136"/>
      <c r="U397" s="145"/>
      <c r="AA397" s="42"/>
      <c r="AB397" s="44" t="str">
        <f>IF($P397="","0",VLOOKUP($P397,登録データ!$Q$4:$R$23,2,FALSE))</f>
        <v>0</v>
      </c>
      <c r="AC397" s="44" t="str">
        <f t="shared" si="245"/>
        <v>00</v>
      </c>
      <c r="AD397" s="44" t="str">
        <f t="shared" si="246"/>
        <v/>
      </c>
      <c r="AE397" s="44" t="str">
        <f t="shared" si="241"/>
        <v>000000</v>
      </c>
      <c r="AF397" s="44" t="str">
        <f t="shared" si="242"/>
        <v/>
      </c>
      <c r="AG397" s="44" t="str">
        <f t="shared" si="247"/>
        <v/>
      </c>
      <c r="AH397" s="147"/>
      <c r="AI397" s="147"/>
    </row>
    <row r="398" spans="2:35" ht="19.5" thickBot="1">
      <c r="B398" s="150"/>
      <c r="C398" s="166"/>
      <c r="D398" s="157"/>
      <c r="E398" s="158"/>
      <c r="F398" s="159"/>
      <c r="G398" s="157"/>
      <c r="H398" s="158"/>
      <c r="I398" s="159"/>
      <c r="J398" s="157"/>
      <c r="K398" s="159"/>
      <c r="L398" s="157"/>
      <c r="M398" s="158"/>
      <c r="N398" s="159"/>
      <c r="O398" s="137"/>
      <c r="P398" s="140"/>
      <c r="Q398" s="143"/>
      <c r="R398" s="137"/>
      <c r="S398" s="143"/>
      <c r="T398" s="137"/>
      <c r="U398" s="146"/>
      <c r="AA398" s="42"/>
      <c r="AB398" s="44" t="str">
        <f>IF($P398="","0",VLOOKUP($P398,登録データ!$Q$4:$R$23,2,FALSE))</f>
        <v>0</v>
      </c>
      <c r="AC398" s="44" t="str">
        <f t="shared" si="245"/>
        <v>00</v>
      </c>
      <c r="AD398" s="44" t="str">
        <f t="shared" si="246"/>
        <v/>
      </c>
      <c r="AE398" s="44" t="str">
        <f t="shared" si="241"/>
        <v>000000</v>
      </c>
      <c r="AF398" s="44" t="str">
        <f t="shared" si="242"/>
        <v/>
      </c>
      <c r="AG398" s="44" t="str">
        <f t="shared" si="247"/>
        <v/>
      </c>
      <c r="AH398" s="147"/>
      <c r="AI398" s="147"/>
    </row>
    <row r="399" spans="2:35" ht="19.5" thickTop="1">
      <c r="B399" s="149">
        <v>127</v>
      </c>
      <c r="C399" s="164"/>
      <c r="D399" s="151"/>
      <c r="E399" s="152"/>
      <c r="F399" s="153"/>
      <c r="G399" s="151"/>
      <c r="H399" s="152"/>
      <c r="I399" s="153"/>
      <c r="J399" s="151"/>
      <c r="K399" s="153"/>
      <c r="L399" s="151"/>
      <c r="M399" s="152"/>
      <c r="N399" s="153"/>
      <c r="O399" s="135" t="s">
        <v>170</v>
      </c>
      <c r="P399" s="138"/>
      <c r="Q399" s="141"/>
      <c r="R399" s="135" t="str">
        <f t="shared" ref="R399" si="284">IF($P399="","",IF(OR(RIGHT($P399,1)="m",RIGHT($P399,1)="H"),"分",""))</f>
        <v/>
      </c>
      <c r="S399" s="141"/>
      <c r="T399" s="135" t="str">
        <f t="shared" ref="T399" si="285">IF($P399="","",IF(OR(RIGHT($P399,1)="m",RIGHT($P399,1)="H"),"秒","m"))</f>
        <v/>
      </c>
      <c r="U399" s="144"/>
      <c r="AA399" s="42"/>
      <c r="AB399" s="44" t="str">
        <f>IF($P399="","0",VLOOKUP($P399,登録データ!$Q$4:$R$23,2,FALSE))</f>
        <v>0</v>
      </c>
      <c r="AC399" s="44" t="str">
        <f t="shared" si="245"/>
        <v>00</v>
      </c>
      <c r="AD399" s="44" t="str">
        <f t="shared" si="246"/>
        <v/>
      </c>
      <c r="AE399" s="44" t="str">
        <f t="shared" si="241"/>
        <v>000000</v>
      </c>
      <c r="AF399" s="44" t="str">
        <f t="shared" si="242"/>
        <v/>
      </c>
      <c r="AG399" s="44" t="str">
        <f t="shared" si="247"/>
        <v/>
      </c>
      <c r="AH399" s="147" t="str">
        <f>IF($C399="","",IF($C399="@",0,IF(COUNTIF($C$21:$C$620,$C399)=1,0,1)))</f>
        <v/>
      </c>
      <c r="AI399" s="147" t="str">
        <f>IF($L399="","",IF(OR($L399="北海道",$L399="東京都",$L399="大阪府",$L399="京都府",RIGHT($L399,1)="県"),0,1))</f>
        <v/>
      </c>
    </row>
    <row r="400" spans="2:35">
      <c r="B400" s="130"/>
      <c r="C400" s="165"/>
      <c r="D400" s="154"/>
      <c r="E400" s="155"/>
      <c r="F400" s="156"/>
      <c r="G400" s="154"/>
      <c r="H400" s="155"/>
      <c r="I400" s="156"/>
      <c r="J400" s="154"/>
      <c r="K400" s="156"/>
      <c r="L400" s="154"/>
      <c r="M400" s="155"/>
      <c r="N400" s="156"/>
      <c r="O400" s="136"/>
      <c r="P400" s="139"/>
      <c r="Q400" s="142"/>
      <c r="R400" s="136"/>
      <c r="S400" s="142"/>
      <c r="T400" s="136"/>
      <c r="U400" s="145"/>
      <c r="AA400" s="42"/>
      <c r="AB400" s="44" t="str">
        <f>IF($P400="","0",VLOOKUP($P400,登録データ!$Q$4:$R$23,2,FALSE))</f>
        <v>0</v>
      </c>
      <c r="AC400" s="44" t="str">
        <f t="shared" si="245"/>
        <v>00</v>
      </c>
      <c r="AD400" s="44" t="str">
        <f t="shared" si="246"/>
        <v/>
      </c>
      <c r="AE400" s="44" t="str">
        <f t="shared" si="241"/>
        <v>000000</v>
      </c>
      <c r="AF400" s="44" t="str">
        <f t="shared" si="242"/>
        <v/>
      </c>
      <c r="AG400" s="44" t="str">
        <f t="shared" si="247"/>
        <v/>
      </c>
      <c r="AH400" s="147"/>
      <c r="AI400" s="147"/>
    </row>
    <row r="401" spans="2:35" ht="19.5" thickBot="1">
      <c r="B401" s="150"/>
      <c r="C401" s="166"/>
      <c r="D401" s="157"/>
      <c r="E401" s="158"/>
      <c r="F401" s="159"/>
      <c r="G401" s="157"/>
      <c r="H401" s="158"/>
      <c r="I401" s="159"/>
      <c r="J401" s="157"/>
      <c r="K401" s="159"/>
      <c r="L401" s="157"/>
      <c r="M401" s="158"/>
      <c r="N401" s="159"/>
      <c r="O401" s="137"/>
      <c r="P401" s="140"/>
      <c r="Q401" s="143"/>
      <c r="R401" s="137"/>
      <c r="S401" s="143"/>
      <c r="T401" s="137"/>
      <c r="U401" s="146"/>
      <c r="AA401" s="42"/>
      <c r="AB401" s="44" t="str">
        <f>IF($P401="","0",VLOOKUP($P401,登録データ!$Q$4:$R$23,2,FALSE))</f>
        <v>0</v>
      </c>
      <c r="AC401" s="44" t="str">
        <f t="shared" si="245"/>
        <v>00</v>
      </c>
      <c r="AD401" s="44" t="str">
        <f t="shared" si="246"/>
        <v/>
      </c>
      <c r="AE401" s="44" t="str">
        <f t="shared" si="241"/>
        <v>000000</v>
      </c>
      <c r="AF401" s="44" t="str">
        <f t="shared" si="242"/>
        <v/>
      </c>
      <c r="AG401" s="44" t="str">
        <f t="shared" si="247"/>
        <v/>
      </c>
      <c r="AH401" s="147"/>
      <c r="AI401" s="147"/>
    </row>
    <row r="402" spans="2:35" ht="19.5" thickTop="1">
      <c r="B402" s="149">
        <v>128</v>
      </c>
      <c r="C402" s="164"/>
      <c r="D402" s="151"/>
      <c r="E402" s="152"/>
      <c r="F402" s="153"/>
      <c r="G402" s="151"/>
      <c r="H402" s="152"/>
      <c r="I402" s="153"/>
      <c r="J402" s="151"/>
      <c r="K402" s="153"/>
      <c r="L402" s="151"/>
      <c r="M402" s="152"/>
      <c r="N402" s="153"/>
      <c r="O402" s="135" t="s">
        <v>170</v>
      </c>
      <c r="P402" s="138"/>
      <c r="Q402" s="141"/>
      <c r="R402" s="135" t="str">
        <f t="shared" ref="R402" si="286">IF($P402="","",IF(OR(RIGHT($P402,1)="m",RIGHT($P402,1)="H"),"分",""))</f>
        <v/>
      </c>
      <c r="S402" s="141"/>
      <c r="T402" s="135" t="str">
        <f t="shared" ref="T402" si="287">IF($P402="","",IF(OR(RIGHT($P402,1)="m",RIGHT($P402,1)="H"),"秒","m"))</f>
        <v/>
      </c>
      <c r="U402" s="144"/>
      <c r="AA402" s="42"/>
      <c r="AB402" s="44" t="str">
        <f>IF($P402="","0",VLOOKUP($P402,登録データ!$Q$4:$R$23,2,FALSE))</f>
        <v>0</v>
      </c>
      <c r="AC402" s="44" t="str">
        <f t="shared" si="245"/>
        <v>00</v>
      </c>
      <c r="AD402" s="44" t="str">
        <f t="shared" si="246"/>
        <v/>
      </c>
      <c r="AE402" s="44" t="str">
        <f t="shared" si="241"/>
        <v>000000</v>
      </c>
      <c r="AF402" s="44" t="str">
        <f t="shared" si="242"/>
        <v/>
      </c>
      <c r="AG402" s="44" t="str">
        <f t="shared" si="247"/>
        <v/>
      </c>
      <c r="AH402" s="147" t="str">
        <f>IF($C402="","",IF($C402="@",0,IF(COUNTIF($C$21:$C$620,$C402)=1,0,1)))</f>
        <v/>
      </c>
      <c r="AI402" s="147" t="str">
        <f>IF($L402="","",IF(OR($L402="北海道",$L402="東京都",$L402="大阪府",$L402="京都府",RIGHT($L402,1)="県"),0,1))</f>
        <v/>
      </c>
    </row>
    <row r="403" spans="2:35">
      <c r="B403" s="130"/>
      <c r="C403" s="165"/>
      <c r="D403" s="154"/>
      <c r="E403" s="155"/>
      <c r="F403" s="156"/>
      <c r="G403" s="154"/>
      <c r="H403" s="155"/>
      <c r="I403" s="156"/>
      <c r="J403" s="154"/>
      <c r="K403" s="156"/>
      <c r="L403" s="154"/>
      <c r="M403" s="155"/>
      <c r="N403" s="156"/>
      <c r="O403" s="136"/>
      <c r="P403" s="139"/>
      <c r="Q403" s="142"/>
      <c r="R403" s="136"/>
      <c r="S403" s="142"/>
      <c r="T403" s="136"/>
      <c r="U403" s="145"/>
      <c r="AA403" s="42"/>
      <c r="AB403" s="44" t="str">
        <f>IF($P403="","0",VLOOKUP($P403,登録データ!$Q$4:$R$23,2,FALSE))</f>
        <v>0</v>
      </c>
      <c r="AC403" s="44" t="str">
        <f t="shared" si="245"/>
        <v>00</v>
      </c>
      <c r="AD403" s="44" t="str">
        <f t="shared" si="246"/>
        <v/>
      </c>
      <c r="AE403" s="44" t="str">
        <f t="shared" si="241"/>
        <v>000000</v>
      </c>
      <c r="AF403" s="44" t="str">
        <f t="shared" si="242"/>
        <v/>
      </c>
      <c r="AG403" s="44" t="str">
        <f t="shared" si="247"/>
        <v/>
      </c>
      <c r="AH403" s="147"/>
      <c r="AI403" s="147"/>
    </row>
    <row r="404" spans="2:35" ht="19.5" thickBot="1">
      <c r="B404" s="150"/>
      <c r="C404" s="166"/>
      <c r="D404" s="157"/>
      <c r="E404" s="158"/>
      <c r="F404" s="159"/>
      <c r="G404" s="157"/>
      <c r="H404" s="158"/>
      <c r="I404" s="159"/>
      <c r="J404" s="157"/>
      <c r="K404" s="159"/>
      <c r="L404" s="157"/>
      <c r="M404" s="158"/>
      <c r="N404" s="159"/>
      <c r="O404" s="137"/>
      <c r="P404" s="140"/>
      <c r="Q404" s="143"/>
      <c r="R404" s="137"/>
      <c r="S404" s="143"/>
      <c r="T404" s="137"/>
      <c r="U404" s="146"/>
      <c r="AA404" s="42"/>
      <c r="AB404" s="44" t="str">
        <f>IF($P404="","0",VLOOKUP($P404,登録データ!$Q$4:$R$23,2,FALSE))</f>
        <v>0</v>
      </c>
      <c r="AC404" s="44" t="str">
        <f t="shared" si="245"/>
        <v>00</v>
      </c>
      <c r="AD404" s="44" t="str">
        <f t="shared" si="246"/>
        <v/>
      </c>
      <c r="AE404" s="44" t="str">
        <f t="shared" si="241"/>
        <v>000000</v>
      </c>
      <c r="AF404" s="44" t="str">
        <f t="shared" si="242"/>
        <v/>
      </c>
      <c r="AG404" s="44" t="str">
        <f t="shared" si="247"/>
        <v/>
      </c>
      <c r="AH404" s="147"/>
      <c r="AI404" s="147"/>
    </row>
    <row r="405" spans="2:35" ht="19.5" thickTop="1">
      <c r="B405" s="149">
        <v>129</v>
      </c>
      <c r="C405" s="164"/>
      <c r="D405" s="151"/>
      <c r="E405" s="152"/>
      <c r="F405" s="153"/>
      <c r="G405" s="151"/>
      <c r="H405" s="152"/>
      <c r="I405" s="153"/>
      <c r="J405" s="151"/>
      <c r="K405" s="153"/>
      <c r="L405" s="151"/>
      <c r="M405" s="152"/>
      <c r="N405" s="153"/>
      <c r="O405" s="135" t="s">
        <v>170</v>
      </c>
      <c r="P405" s="138"/>
      <c r="Q405" s="141"/>
      <c r="R405" s="135" t="str">
        <f t="shared" ref="R405" si="288">IF($P405="","",IF(OR(RIGHT($P405,1)="m",RIGHT($P405,1)="H"),"分",""))</f>
        <v/>
      </c>
      <c r="S405" s="141"/>
      <c r="T405" s="135" t="str">
        <f t="shared" ref="T405" si="289">IF($P405="","",IF(OR(RIGHT($P405,1)="m",RIGHT($P405,1)="H"),"秒","m"))</f>
        <v/>
      </c>
      <c r="U405" s="144"/>
      <c r="AA405" s="42"/>
      <c r="AB405" s="44" t="str">
        <f>IF($P405="","0",VLOOKUP($P405,登録データ!$Q$4:$R$23,2,FALSE))</f>
        <v>0</v>
      </c>
      <c r="AC405" s="44" t="str">
        <f t="shared" si="245"/>
        <v>00</v>
      </c>
      <c r="AD405" s="44" t="str">
        <f t="shared" si="246"/>
        <v/>
      </c>
      <c r="AE405" s="44" t="str">
        <f t="shared" ref="AE405:AE468" si="290">IF($AD405=2,IF($S405="","0000",CONCATENATE(RIGHT($S405+100,2),$AC405)),IF($S405="","000000",CONCATENATE(RIGHT($Q405+100,2),RIGHT($S405+100,2),$AC405)))</f>
        <v>000000</v>
      </c>
      <c r="AF405" s="44" t="str">
        <f t="shared" ref="AF405:AF468" si="291">IF($P405="","",CONCATENATE($AB405," ",IF($AD405=1,RIGHT($AE405+10000000,7),RIGHT($AE405+100000,5))))</f>
        <v/>
      </c>
      <c r="AG405" s="44" t="str">
        <f t="shared" si="247"/>
        <v/>
      </c>
      <c r="AH405" s="147" t="str">
        <f>IF($C405="","",IF($C405="@",0,IF(COUNTIF($C$21:$C$620,$C405)=1,0,1)))</f>
        <v/>
      </c>
      <c r="AI405" s="147" t="str">
        <f>IF($L405="","",IF(OR($L405="北海道",$L405="東京都",$L405="大阪府",$L405="京都府",RIGHT($L405,1)="県"),0,1))</f>
        <v/>
      </c>
    </row>
    <row r="406" spans="2:35">
      <c r="B406" s="130"/>
      <c r="C406" s="165"/>
      <c r="D406" s="154"/>
      <c r="E406" s="155"/>
      <c r="F406" s="156"/>
      <c r="G406" s="154"/>
      <c r="H406" s="155"/>
      <c r="I406" s="156"/>
      <c r="J406" s="154"/>
      <c r="K406" s="156"/>
      <c r="L406" s="154"/>
      <c r="M406" s="155"/>
      <c r="N406" s="156"/>
      <c r="O406" s="136"/>
      <c r="P406" s="139"/>
      <c r="Q406" s="142"/>
      <c r="R406" s="136"/>
      <c r="S406" s="142"/>
      <c r="T406" s="136"/>
      <c r="U406" s="145"/>
      <c r="AA406" s="42"/>
      <c r="AB406" s="44" t="str">
        <f>IF($P406="","0",VLOOKUP($P406,登録データ!$Q$4:$R$23,2,FALSE))</f>
        <v>0</v>
      </c>
      <c r="AC406" s="44" t="str">
        <f t="shared" ref="AC406:AC469" si="292">IF($U406="","00",IF(LEN($U406)=1,$U406*10,$U406))</f>
        <v>00</v>
      </c>
      <c r="AD406" s="44" t="str">
        <f t="shared" ref="AD406:AD469" si="293">IF($P406="","",IF(OR(RIGHT($P406,1)="m",RIGHT($P406,1)="H"),1,2))</f>
        <v/>
      </c>
      <c r="AE406" s="44" t="str">
        <f t="shared" si="290"/>
        <v>000000</v>
      </c>
      <c r="AF406" s="44" t="str">
        <f t="shared" si="291"/>
        <v/>
      </c>
      <c r="AG406" s="44" t="str">
        <f t="shared" ref="AG406:AG469" si="294">IF($S406="","",IF(OR(VALUE($S406)&lt;60,$T406="m"),0,1))</f>
        <v/>
      </c>
      <c r="AH406" s="147"/>
      <c r="AI406" s="147"/>
    </row>
    <row r="407" spans="2:35" ht="19.5" thickBot="1">
      <c r="B407" s="150"/>
      <c r="C407" s="166"/>
      <c r="D407" s="157"/>
      <c r="E407" s="158"/>
      <c r="F407" s="159"/>
      <c r="G407" s="157"/>
      <c r="H407" s="158"/>
      <c r="I407" s="159"/>
      <c r="J407" s="157"/>
      <c r="K407" s="159"/>
      <c r="L407" s="157"/>
      <c r="M407" s="158"/>
      <c r="N407" s="159"/>
      <c r="O407" s="137"/>
      <c r="P407" s="140"/>
      <c r="Q407" s="143"/>
      <c r="R407" s="137"/>
      <c r="S407" s="143"/>
      <c r="T407" s="137"/>
      <c r="U407" s="146"/>
      <c r="AA407" s="42"/>
      <c r="AB407" s="44" t="str">
        <f>IF($P407="","0",VLOOKUP($P407,登録データ!$Q$4:$R$23,2,FALSE))</f>
        <v>0</v>
      </c>
      <c r="AC407" s="44" t="str">
        <f t="shared" si="292"/>
        <v>00</v>
      </c>
      <c r="AD407" s="44" t="str">
        <f t="shared" si="293"/>
        <v/>
      </c>
      <c r="AE407" s="44" t="str">
        <f t="shared" si="290"/>
        <v>000000</v>
      </c>
      <c r="AF407" s="44" t="str">
        <f t="shared" si="291"/>
        <v/>
      </c>
      <c r="AG407" s="44" t="str">
        <f t="shared" si="294"/>
        <v/>
      </c>
      <c r="AH407" s="147"/>
      <c r="AI407" s="147"/>
    </row>
    <row r="408" spans="2:35" ht="19.5" thickTop="1">
      <c r="B408" s="149">
        <v>130</v>
      </c>
      <c r="C408" s="164"/>
      <c r="D408" s="151"/>
      <c r="E408" s="152"/>
      <c r="F408" s="153"/>
      <c r="G408" s="151"/>
      <c r="H408" s="152"/>
      <c r="I408" s="153"/>
      <c r="J408" s="151"/>
      <c r="K408" s="153"/>
      <c r="L408" s="151"/>
      <c r="M408" s="152"/>
      <c r="N408" s="153"/>
      <c r="O408" s="135" t="s">
        <v>170</v>
      </c>
      <c r="P408" s="138"/>
      <c r="Q408" s="141"/>
      <c r="R408" s="135" t="str">
        <f t="shared" ref="R408" si="295">IF($P408="","",IF(OR(RIGHT($P408,1)="m",RIGHT($P408,1)="H"),"分",""))</f>
        <v/>
      </c>
      <c r="S408" s="141"/>
      <c r="T408" s="135" t="str">
        <f t="shared" ref="T408" si="296">IF($P408="","",IF(OR(RIGHT($P408,1)="m",RIGHT($P408,1)="H"),"秒","m"))</f>
        <v/>
      </c>
      <c r="U408" s="144"/>
      <c r="AA408" s="42"/>
      <c r="AB408" s="44" t="str">
        <f>IF($P408="","0",VLOOKUP($P408,登録データ!$Q$4:$R$23,2,FALSE))</f>
        <v>0</v>
      </c>
      <c r="AC408" s="44" t="str">
        <f t="shared" si="292"/>
        <v>00</v>
      </c>
      <c r="AD408" s="44" t="str">
        <f t="shared" si="293"/>
        <v/>
      </c>
      <c r="AE408" s="44" t="str">
        <f t="shared" si="290"/>
        <v>000000</v>
      </c>
      <c r="AF408" s="44" t="str">
        <f t="shared" si="291"/>
        <v/>
      </c>
      <c r="AG408" s="44" t="str">
        <f t="shared" si="294"/>
        <v/>
      </c>
      <c r="AH408" s="147" t="str">
        <f>IF($C408="","",IF($C408="@",0,IF(COUNTIF($C$21:$C$620,$C408)=1,0,1)))</f>
        <v/>
      </c>
      <c r="AI408" s="147" t="str">
        <f>IF($L408="","",IF(OR($L408="北海道",$L408="東京都",$L408="大阪府",$L408="京都府",RIGHT($L408,1)="県"),0,1))</f>
        <v/>
      </c>
    </row>
    <row r="409" spans="2:35">
      <c r="B409" s="130"/>
      <c r="C409" s="165"/>
      <c r="D409" s="154"/>
      <c r="E409" s="155"/>
      <c r="F409" s="156"/>
      <c r="G409" s="154"/>
      <c r="H409" s="155"/>
      <c r="I409" s="156"/>
      <c r="J409" s="154"/>
      <c r="K409" s="156"/>
      <c r="L409" s="154"/>
      <c r="M409" s="155"/>
      <c r="N409" s="156"/>
      <c r="O409" s="136"/>
      <c r="P409" s="139"/>
      <c r="Q409" s="142"/>
      <c r="R409" s="136"/>
      <c r="S409" s="142"/>
      <c r="T409" s="136"/>
      <c r="U409" s="145"/>
      <c r="AA409" s="42"/>
      <c r="AB409" s="44" t="str">
        <f>IF($P409="","0",VLOOKUP($P409,登録データ!$Q$4:$R$23,2,FALSE))</f>
        <v>0</v>
      </c>
      <c r="AC409" s="44" t="str">
        <f t="shared" si="292"/>
        <v>00</v>
      </c>
      <c r="AD409" s="44" t="str">
        <f t="shared" si="293"/>
        <v/>
      </c>
      <c r="AE409" s="44" t="str">
        <f t="shared" si="290"/>
        <v>000000</v>
      </c>
      <c r="AF409" s="44" t="str">
        <f t="shared" si="291"/>
        <v/>
      </c>
      <c r="AG409" s="44" t="str">
        <f t="shared" si="294"/>
        <v/>
      </c>
      <c r="AH409" s="147"/>
      <c r="AI409" s="147"/>
    </row>
    <row r="410" spans="2:35" ht="19.5" thickBot="1">
      <c r="B410" s="150"/>
      <c r="C410" s="166"/>
      <c r="D410" s="157"/>
      <c r="E410" s="158"/>
      <c r="F410" s="159"/>
      <c r="G410" s="157"/>
      <c r="H410" s="158"/>
      <c r="I410" s="159"/>
      <c r="J410" s="157"/>
      <c r="K410" s="159"/>
      <c r="L410" s="157"/>
      <c r="M410" s="158"/>
      <c r="N410" s="159"/>
      <c r="O410" s="137"/>
      <c r="P410" s="140"/>
      <c r="Q410" s="143"/>
      <c r="R410" s="137"/>
      <c r="S410" s="143"/>
      <c r="T410" s="137"/>
      <c r="U410" s="146"/>
      <c r="AA410" s="42"/>
      <c r="AB410" s="44" t="str">
        <f>IF($P410="","0",VLOOKUP($P410,登録データ!$Q$4:$R$23,2,FALSE))</f>
        <v>0</v>
      </c>
      <c r="AC410" s="44" t="str">
        <f t="shared" si="292"/>
        <v>00</v>
      </c>
      <c r="AD410" s="44" t="str">
        <f t="shared" si="293"/>
        <v/>
      </c>
      <c r="AE410" s="44" t="str">
        <f t="shared" si="290"/>
        <v>000000</v>
      </c>
      <c r="AF410" s="44" t="str">
        <f t="shared" si="291"/>
        <v/>
      </c>
      <c r="AG410" s="44" t="str">
        <f t="shared" si="294"/>
        <v/>
      </c>
      <c r="AH410" s="147"/>
      <c r="AI410" s="147"/>
    </row>
    <row r="411" spans="2:35" ht="19.5" thickTop="1">
      <c r="B411" s="149">
        <v>131</v>
      </c>
      <c r="C411" s="164"/>
      <c r="D411" s="151"/>
      <c r="E411" s="152"/>
      <c r="F411" s="153"/>
      <c r="G411" s="151"/>
      <c r="H411" s="152"/>
      <c r="I411" s="153"/>
      <c r="J411" s="151"/>
      <c r="K411" s="153"/>
      <c r="L411" s="151"/>
      <c r="M411" s="152"/>
      <c r="N411" s="153"/>
      <c r="O411" s="135" t="s">
        <v>170</v>
      </c>
      <c r="P411" s="138"/>
      <c r="Q411" s="141"/>
      <c r="R411" s="135" t="str">
        <f t="shared" ref="R411" si="297">IF($P411="","",IF(OR(RIGHT($P411,1)="m",RIGHT($P411,1)="H"),"分",""))</f>
        <v/>
      </c>
      <c r="S411" s="141"/>
      <c r="T411" s="135" t="str">
        <f t="shared" ref="T411" si="298">IF($P411="","",IF(OR(RIGHT($P411,1)="m",RIGHT($P411,1)="H"),"秒","m"))</f>
        <v/>
      </c>
      <c r="U411" s="144"/>
      <c r="AA411" s="42"/>
      <c r="AB411" s="44" t="str">
        <f>IF($P411="","0",VLOOKUP($P411,登録データ!$Q$4:$R$23,2,FALSE))</f>
        <v>0</v>
      </c>
      <c r="AC411" s="44" t="str">
        <f t="shared" si="292"/>
        <v>00</v>
      </c>
      <c r="AD411" s="44" t="str">
        <f t="shared" si="293"/>
        <v/>
      </c>
      <c r="AE411" s="44" t="str">
        <f t="shared" si="290"/>
        <v>000000</v>
      </c>
      <c r="AF411" s="44" t="str">
        <f t="shared" si="291"/>
        <v/>
      </c>
      <c r="AG411" s="44" t="str">
        <f t="shared" si="294"/>
        <v/>
      </c>
      <c r="AH411" s="147" t="str">
        <f>IF($C411="","",IF($C411="@",0,IF(COUNTIF($C$21:$C$620,$C411)=1,0,1)))</f>
        <v/>
      </c>
      <c r="AI411" s="147" t="str">
        <f>IF($L411="","",IF(OR($L411="北海道",$L411="東京都",$L411="大阪府",$L411="京都府",RIGHT($L411,1)="県"),0,1))</f>
        <v/>
      </c>
    </row>
    <row r="412" spans="2:35">
      <c r="B412" s="130"/>
      <c r="C412" s="165"/>
      <c r="D412" s="154"/>
      <c r="E412" s="155"/>
      <c r="F412" s="156"/>
      <c r="G412" s="154"/>
      <c r="H412" s="155"/>
      <c r="I412" s="156"/>
      <c r="J412" s="154"/>
      <c r="K412" s="156"/>
      <c r="L412" s="154"/>
      <c r="M412" s="155"/>
      <c r="N412" s="156"/>
      <c r="O412" s="136"/>
      <c r="P412" s="139"/>
      <c r="Q412" s="142"/>
      <c r="R412" s="136"/>
      <c r="S412" s="142"/>
      <c r="T412" s="136"/>
      <c r="U412" s="145"/>
      <c r="AA412" s="42"/>
      <c r="AB412" s="44" t="str">
        <f>IF($P412="","0",VLOOKUP($P412,登録データ!$Q$4:$R$23,2,FALSE))</f>
        <v>0</v>
      </c>
      <c r="AC412" s="44" t="str">
        <f t="shared" si="292"/>
        <v>00</v>
      </c>
      <c r="AD412" s="44" t="str">
        <f t="shared" si="293"/>
        <v/>
      </c>
      <c r="AE412" s="44" t="str">
        <f t="shared" si="290"/>
        <v>000000</v>
      </c>
      <c r="AF412" s="44" t="str">
        <f t="shared" si="291"/>
        <v/>
      </c>
      <c r="AG412" s="44" t="str">
        <f t="shared" si="294"/>
        <v/>
      </c>
      <c r="AH412" s="147"/>
      <c r="AI412" s="147"/>
    </row>
    <row r="413" spans="2:35" ht="19.5" thickBot="1">
      <c r="B413" s="150"/>
      <c r="C413" s="166"/>
      <c r="D413" s="157"/>
      <c r="E413" s="158"/>
      <c r="F413" s="159"/>
      <c r="G413" s="157"/>
      <c r="H413" s="158"/>
      <c r="I413" s="159"/>
      <c r="J413" s="157"/>
      <c r="K413" s="159"/>
      <c r="L413" s="157"/>
      <c r="M413" s="158"/>
      <c r="N413" s="159"/>
      <c r="O413" s="137"/>
      <c r="P413" s="140"/>
      <c r="Q413" s="143"/>
      <c r="R413" s="137"/>
      <c r="S413" s="143"/>
      <c r="T413" s="137"/>
      <c r="U413" s="146"/>
      <c r="AA413" s="42"/>
      <c r="AB413" s="44" t="str">
        <f>IF($P413="","0",VLOOKUP($P413,登録データ!$Q$4:$R$23,2,FALSE))</f>
        <v>0</v>
      </c>
      <c r="AC413" s="44" t="str">
        <f t="shared" si="292"/>
        <v>00</v>
      </c>
      <c r="AD413" s="44" t="str">
        <f t="shared" si="293"/>
        <v/>
      </c>
      <c r="AE413" s="44" t="str">
        <f t="shared" si="290"/>
        <v>000000</v>
      </c>
      <c r="AF413" s="44" t="str">
        <f t="shared" si="291"/>
        <v/>
      </c>
      <c r="AG413" s="44" t="str">
        <f t="shared" si="294"/>
        <v/>
      </c>
      <c r="AH413" s="147"/>
      <c r="AI413" s="147"/>
    </row>
    <row r="414" spans="2:35" ht="19.5" thickTop="1">
      <c r="B414" s="149">
        <v>132</v>
      </c>
      <c r="C414" s="164"/>
      <c r="D414" s="151"/>
      <c r="E414" s="152"/>
      <c r="F414" s="153"/>
      <c r="G414" s="151"/>
      <c r="H414" s="152"/>
      <c r="I414" s="153"/>
      <c r="J414" s="151"/>
      <c r="K414" s="153"/>
      <c r="L414" s="151"/>
      <c r="M414" s="152"/>
      <c r="N414" s="153"/>
      <c r="O414" s="135" t="s">
        <v>170</v>
      </c>
      <c r="P414" s="138"/>
      <c r="Q414" s="141"/>
      <c r="R414" s="135" t="str">
        <f t="shared" ref="R414" si="299">IF($P414="","",IF(OR(RIGHT($P414,1)="m",RIGHT($P414,1)="H"),"分",""))</f>
        <v/>
      </c>
      <c r="S414" s="141"/>
      <c r="T414" s="135" t="str">
        <f t="shared" ref="T414" si="300">IF($P414="","",IF(OR(RIGHT($P414,1)="m",RIGHT($P414,1)="H"),"秒","m"))</f>
        <v/>
      </c>
      <c r="U414" s="144"/>
      <c r="AA414" s="42"/>
      <c r="AB414" s="44" t="str">
        <f>IF($P414="","0",VLOOKUP($P414,登録データ!$Q$4:$R$23,2,FALSE))</f>
        <v>0</v>
      </c>
      <c r="AC414" s="44" t="str">
        <f t="shared" si="292"/>
        <v>00</v>
      </c>
      <c r="AD414" s="44" t="str">
        <f t="shared" si="293"/>
        <v/>
      </c>
      <c r="AE414" s="44" t="str">
        <f t="shared" si="290"/>
        <v>000000</v>
      </c>
      <c r="AF414" s="44" t="str">
        <f t="shared" si="291"/>
        <v/>
      </c>
      <c r="AG414" s="44" t="str">
        <f t="shared" si="294"/>
        <v/>
      </c>
      <c r="AH414" s="147" t="str">
        <f>IF($C414="","",IF($C414="@",0,IF(COUNTIF($C$21:$C$620,$C414)=1,0,1)))</f>
        <v/>
      </c>
      <c r="AI414" s="147" t="str">
        <f>IF($L414="","",IF(OR($L414="北海道",$L414="東京都",$L414="大阪府",$L414="京都府",RIGHT($L414,1)="県"),0,1))</f>
        <v/>
      </c>
    </row>
    <row r="415" spans="2:35">
      <c r="B415" s="130"/>
      <c r="C415" s="165"/>
      <c r="D415" s="154"/>
      <c r="E415" s="155"/>
      <c r="F415" s="156"/>
      <c r="G415" s="154"/>
      <c r="H415" s="155"/>
      <c r="I415" s="156"/>
      <c r="J415" s="154"/>
      <c r="K415" s="156"/>
      <c r="L415" s="154"/>
      <c r="M415" s="155"/>
      <c r="N415" s="156"/>
      <c r="O415" s="136"/>
      <c r="P415" s="139"/>
      <c r="Q415" s="142"/>
      <c r="R415" s="136"/>
      <c r="S415" s="142"/>
      <c r="T415" s="136"/>
      <c r="U415" s="145"/>
      <c r="AA415" s="42"/>
      <c r="AB415" s="44" t="str">
        <f>IF($P415="","0",VLOOKUP($P415,登録データ!$Q$4:$R$23,2,FALSE))</f>
        <v>0</v>
      </c>
      <c r="AC415" s="44" t="str">
        <f t="shared" si="292"/>
        <v>00</v>
      </c>
      <c r="AD415" s="44" t="str">
        <f t="shared" si="293"/>
        <v/>
      </c>
      <c r="AE415" s="44" t="str">
        <f t="shared" si="290"/>
        <v>000000</v>
      </c>
      <c r="AF415" s="44" t="str">
        <f t="shared" si="291"/>
        <v/>
      </c>
      <c r="AG415" s="44" t="str">
        <f t="shared" si="294"/>
        <v/>
      </c>
      <c r="AH415" s="147"/>
      <c r="AI415" s="147"/>
    </row>
    <row r="416" spans="2:35" ht="19.5" thickBot="1">
      <c r="B416" s="150"/>
      <c r="C416" s="166"/>
      <c r="D416" s="157"/>
      <c r="E416" s="158"/>
      <c r="F416" s="159"/>
      <c r="G416" s="157"/>
      <c r="H416" s="158"/>
      <c r="I416" s="159"/>
      <c r="J416" s="157"/>
      <c r="K416" s="159"/>
      <c r="L416" s="157"/>
      <c r="M416" s="158"/>
      <c r="N416" s="159"/>
      <c r="O416" s="137"/>
      <c r="P416" s="140"/>
      <c r="Q416" s="143"/>
      <c r="R416" s="137"/>
      <c r="S416" s="143"/>
      <c r="T416" s="137"/>
      <c r="U416" s="146"/>
      <c r="AA416" s="42"/>
      <c r="AB416" s="44" t="str">
        <f>IF($P416="","0",VLOOKUP($P416,登録データ!$Q$4:$R$23,2,FALSE))</f>
        <v>0</v>
      </c>
      <c r="AC416" s="44" t="str">
        <f t="shared" si="292"/>
        <v>00</v>
      </c>
      <c r="AD416" s="44" t="str">
        <f t="shared" si="293"/>
        <v/>
      </c>
      <c r="AE416" s="44" t="str">
        <f t="shared" si="290"/>
        <v>000000</v>
      </c>
      <c r="AF416" s="44" t="str">
        <f t="shared" si="291"/>
        <v/>
      </c>
      <c r="AG416" s="44" t="str">
        <f t="shared" si="294"/>
        <v/>
      </c>
      <c r="AH416" s="147"/>
      <c r="AI416" s="147"/>
    </row>
    <row r="417" spans="2:35" ht="19.5" thickTop="1">
      <c r="B417" s="149">
        <v>133</v>
      </c>
      <c r="C417" s="164"/>
      <c r="D417" s="151"/>
      <c r="E417" s="152"/>
      <c r="F417" s="153"/>
      <c r="G417" s="151"/>
      <c r="H417" s="152"/>
      <c r="I417" s="153"/>
      <c r="J417" s="151"/>
      <c r="K417" s="153"/>
      <c r="L417" s="151"/>
      <c r="M417" s="152"/>
      <c r="N417" s="153"/>
      <c r="O417" s="135" t="s">
        <v>170</v>
      </c>
      <c r="P417" s="138"/>
      <c r="Q417" s="141"/>
      <c r="R417" s="135" t="str">
        <f t="shared" ref="R417" si="301">IF($P417="","",IF(OR(RIGHT($P417,1)="m",RIGHT($P417,1)="H"),"分",""))</f>
        <v/>
      </c>
      <c r="S417" s="141"/>
      <c r="T417" s="135" t="str">
        <f t="shared" ref="T417" si="302">IF($P417="","",IF(OR(RIGHT($P417,1)="m",RIGHT($P417,1)="H"),"秒","m"))</f>
        <v/>
      </c>
      <c r="U417" s="144"/>
      <c r="AA417" s="42"/>
      <c r="AB417" s="44" t="str">
        <f>IF($P417="","0",VLOOKUP($P417,登録データ!$Q$4:$R$23,2,FALSE))</f>
        <v>0</v>
      </c>
      <c r="AC417" s="44" t="str">
        <f t="shared" si="292"/>
        <v>00</v>
      </c>
      <c r="AD417" s="44" t="str">
        <f t="shared" si="293"/>
        <v/>
      </c>
      <c r="AE417" s="44" t="str">
        <f t="shared" si="290"/>
        <v>000000</v>
      </c>
      <c r="AF417" s="44" t="str">
        <f t="shared" si="291"/>
        <v/>
      </c>
      <c r="AG417" s="44" t="str">
        <f t="shared" si="294"/>
        <v/>
      </c>
      <c r="AH417" s="147" t="str">
        <f>IF($C417="","",IF($C417="@",0,IF(COUNTIF($C$21:$C$620,$C417)=1,0,1)))</f>
        <v/>
      </c>
      <c r="AI417" s="147" t="str">
        <f>IF($L417="","",IF(OR($L417="北海道",$L417="東京都",$L417="大阪府",$L417="京都府",RIGHT($L417,1)="県"),0,1))</f>
        <v/>
      </c>
    </row>
    <row r="418" spans="2:35">
      <c r="B418" s="130"/>
      <c r="C418" s="165"/>
      <c r="D418" s="154"/>
      <c r="E418" s="155"/>
      <c r="F418" s="156"/>
      <c r="G418" s="154"/>
      <c r="H418" s="155"/>
      <c r="I418" s="156"/>
      <c r="J418" s="154"/>
      <c r="K418" s="156"/>
      <c r="L418" s="154"/>
      <c r="M418" s="155"/>
      <c r="N418" s="156"/>
      <c r="O418" s="136"/>
      <c r="P418" s="139"/>
      <c r="Q418" s="142"/>
      <c r="R418" s="136"/>
      <c r="S418" s="142"/>
      <c r="T418" s="136"/>
      <c r="U418" s="145"/>
      <c r="AA418" s="42"/>
      <c r="AB418" s="44" t="str">
        <f>IF($P418="","0",VLOOKUP($P418,登録データ!$Q$4:$R$23,2,FALSE))</f>
        <v>0</v>
      </c>
      <c r="AC418" s="44" t="str">
        <f t="shared" si="292"/>
        <v>00</v>
      </c>
      <c r="AD418" s="44" t="str">
        <f t="shared" si="293"/>
        <v/>
      </c>
      <c r="AE418" s="44" t="str">
        <f t="shared" si="290"/>
        <v>000000</v>
      </c>
      <c r="AF418" s="44" t="str">
        <f t="shared" si="291"/>
        <v/>
      </c>
      <c r="AG418" s="44" t="str">
        <f t="shared" si="294"/>
        <v/>
      </c>
      <c r="AH418" s="147"/>
      <c r="AI418" s="147"/>
    </row>
    <row r="419" spans="2:35" ht="19.5" thickBot="1">
      <c r="B419" s="150"/>
      <c r="C419" s="166"/>
      <c r="D419" s="157"/>
      <c r="E419" s="158"/>
      <c r="F419" s="159"/>
      <c r="G419" s="157"/>
      <c r="H419" s="158"/>
      <c r="I419" s="159"/>
      <c r="J419" s="157"/>
      <c r="K419" s="159"/>
      <c r="L419" s="157"/>
      <c r="M419" s="158"/>
      <c r="N419" s="159"/>
      <c r="O419" s="137"/>
      <c r="P419" s="140"/>
      <c r="Q419" s="143"/>
      <c r="R419" s="137"/>
      <c r="S419" s="143"/>
      <c r="T419" s="137"/>
      <c r="U419" s="146"/>
      <c r="AA419" s="42"/>
      <c r="AB419" s="44" t="str">
        <f>IF($P419="","0",VLOOKUP($P419,登録データ!$Q$4:$R$23,2,FALSE))</f>
        <v>0</v>
      </c>
      <c r="AC419" s="44" t="str">
        <f t="shared" si="292"/>
        <v>00</v>
      </c>
      <c r="AD419" s="44" t="str">
        <f t="shared" si="293"/>
        <v/>
      </c>
      <c r="AE419" s="44" t="str">
        <f t="shared" si="290"/>
        <v>000000</v>
      </c>
      <c r="AF419" s="44" t="str">
        <f t="shared" si="291"/>
        <v/>
      </c>
      <c r="AG419" s="44" t="str">
        <f t="shared" si="294"/>
        <v/>
      </c>
      <c r="AH419" s="147"/>
      <c r="AI419" s="147"/>
    </row>
    <row r="420" spans="2:35" ht="19.5" thickTop="1">
      <c r="B420" s="149">
        <v>134</v>
      </c>
      <c r="C420" s="164"/>
      <c r="D420" s="151"/>
      <c r="E420" s="152"/>
      <c r="F420" s="153"/>
      <c r="G420" s="151"/>
      <c r="H420" s="152"/>
      <c r="I420" s="153"/>
      <c r="J420" s="151"/>
      <c r="K420" s="153"/>
      <c r="L420" s="151"/>
      <c r="M420" s="152"/>
      <c r="N420" s="153"/>
      <c r="O420" s="135" t="s">
        <v>170</v>
      </c>
      <c r="P420" s="138"/>
      <c r="Q420" s="141"/>
      <c r="R420" s="135" t="str">
        <f t="shared" ref="R420" si="303">IF($P420="","",IF(OR(RIGHT($P420,1)="m",RIGHT($P420,1)="H"),"分",""))</f>
        <v/>
      </c>
      <c r="S420" s="141"/>
      <c r="T420" s="135" t="str">
        <f t="shared" ref="T420" si="304">IF($P420="","",IF(OR(RIGHT($P420,1)="m",RIGHT($P420,1)="H"),"秒","m"))</f>
        <v/>
      </c>
      <c r="U420" s="144"/>
      <c r="AA420" s="42"/>
      <c r="AB420" s="44" t="str">
        <f>IF($P420="","0",VLOOKUP($P420,登録データ!$Q$4:$R$23,2,FALSE))</f>
        <v>0</v>
      </c>
      <c r="AC420" s="44" t="str">
        <f t="shared" si="292"/>
        <v>00</v>
      </c>
      <c r="AD420" s="44" t="str">
        <f t="shared" si="293"/>
        <v/>
      </c>
      <c r="AE420" s="44" t="str">
        <f t="shared" si="290"/>
        <v>000000</v>
      </c>
      <c r="AF420" s="44" t="str">
        <f t="shared" si="291"/>
        <v/>
      </c>
      <c r="AG420" s="44" t="str">
        <f t="shared" si="294"/>
        <v/>
      </c>
      <c r="AH420" s="147" t="str">
        <f>IF($C420="","",IF($C420="@",0,IF(COUNTIF($C$21:$C$620,$C420)=1,0,1)))</f>
        <v/>
      </c>
      <c r="AI420" s="147" t="str">
        <f>IF($L420="","",IF(OR($L420="北海道",$L420="東京都",$L420="大阪府",$L420="京都府",RIGHT($L420,1)="県"),0,1))</f>
        <v/>
      </c>
    </row>
    <row r="421" spans="2:35">
      <c r="B421" s="130"/>
      <c r="C421" s="165"/>
      <c r="D421" s="154"/>
      <c r="E421" s="155"/>
      <c r="F421" s="156"/>
      <c r="G421" s="154"/>
      <c r="H421" s="155"/>
      <c r="I421" s="156"/>
      <c r="J421" s="154"/>
      <c r="K421" s="156"/>
      <c r="L421" s="154"/>
      <c r="M421" s="155"/>
      <c r="N421" s="156"/>
      <c r="O421" s="136"/>
      <c r="P421" s="139"/>
      <c r="Q421" s="142"/>
      <c r="R421" s="136"/>
      <c r="S421" s="142"/>
      <c r="T421" s="136"/>
      <c r="U421" s="145"/>
      <c r="AA421" s="42"/>
      <c r="AB421" s="44" t="str">
        <f>IF($P421="","0",VLOOKUP($P421,登録データ!$Q$4:$R$23,2,FALSE))</f>
        <v>0</v>
      </c>
      <c r="AC421" s="44" t="str">
        <f t="shared" si="292"/>
        <v>00</v>
      </c>
      <c r="AD421" s="44" t="str">
        <f t="shared" si="293"/>
        <v/>
      </c>
      <c r="AE421" s="44" t="str">
        <f t="shared" si="290"/>
        <v>000000</v>
      </c>
      <c r="AF421" s="44" t="str">
        <f t="shared" si="291"/>
        <v/>
      </c>
      <c r="AG421" s="44" t="str">
        <f t="shared" si="294"/>
        <v/>
      </c>
      <c r="AH421" s="147"/>
      <c r="AI421" s="147"/>
    </row>
    <row r="422" spans="2:35" ht="19.5" thickBot="1">
      <c r="B422" s="150"/>
      <c r="C422" s="166"/>
      <c r="D422" s="157"/>
      <c r="E422" s="158"/>
      <c r="F422" s="159"/>
      <c r="G422" s="157"/>
      <c r="H422" s="158"/>
      <c r="I422" s="159"/>
      <c r="J422" s="157"/>
      <c r="K422" s="159"/>
      <c r="L422" s="157"/>
      <c r="M422" s="158"/>
      <c r="N422" s="159"/>
      <c r="O422" s="137"/>
      <c r="P422" s="140"/>
      <c r="Q422" s="143"/>
      <c r="R422" s="137"/>
      <c r="S422" s="143"/>
      <c r="T422" s="137"/>
      <c r="U422" s="146"/>
      <c r="AA422" s="42"/>
      <c r="AB422" s="44" t="str">
        <f>IF($P422="","0",VLOOKUP($P422,登録データ!$Q$4:$R$23,2,FALSE))</f>
        <v>0</v>
      </c>
      <c r="AC422" s="44" t="str">
        <f t="shared" si="292"/>
        <v>00</v>
      </c>
      <c r="AD422" s="44" t="str">
        <f t="shared" si="293"/>
        <v/>
      </c>
      <c r="AE422" s="44" t="str">
        <f t="shared" si="290"/>
        <v>000000</v>
      </c>
      <c r="AF422" s="44" t="str">
        <f t="shared" si="291"/>
        <v/>
      </c>
      <c r="AG422" s="44" t="str">
        <f t="shared" si="294"/>
        <v/>
      </c>
      <c r="AH422" s="147"/>
      <c r="AI422" s="147"/>
    </row>
    <row r="423" spans="2:35" ht="19.5" thickTop="1">
      <c r="B423" s="149">
        <v>135</v>
      </c>
      <c r="C423" s="164"/>
      <c r="D423" s="151"/>
      <c r="E423" s="152"/>
      <c r="F423" s="153"/>
      <c r="G423" s="151"/>
      <c r="H423" s="152"/>
      <c r="I423" s="153"/>
      <c r="J423" s="151"/>
      <c r="K423" s="153"/>
      <c r="L423" s="151"/>
      <c r="M423" s="152"/>
      <c r="N423" s="153"/>
      <c r="O423" s="135" t="s">
        <v>170</v>
      </c>
      <c r="P423" s="138"/>
      <c r="Q423" s="141"/>
      <c r="R423" s="135" t="str">
        <f t="shared" ref="R423" si="305">IF($P423="","",IF(OR(RIGHT($P423,1)="m",RIGHT($P423,1)="H"),"分",""))</f>
        <v/>
      </c>
      <c r="S423" s="141"/>
      <c r="T423" s="135" t="str">
        <f t="shared" ref="T423" si="306">IF($P423="","",IF(OR(RIGHT($P423,1)="m",RIGHT($P423,1)="H"),"秒","m"))</f>
        <v/>
      </c>
      <c r="U423" s="144"/>
      <c r="AA423" s="42"/>
      <c r="AB423" s="44" t="str">
        <f>IF($P423="","0",VLOOKUP($P423,登録データ!$Q$4:$R$23,2,FALSE))</f>
        <v>0</v>
      </c>
      <c r="AC423" s="44" t="str">
        <f t="shared" si="292"/>
        <v>00</v>
      </c>
      <c r="AD423" s="44" t="str">
        <f t="shared" si="293"/>
        <v/>
      </c>
      <c r="AE423" s="44" t="str">
        <f t="shared" si="290"/>
        <v>000000</v>
      </c>
      <c r="AF423" s="44" t="str">
        <f t="shared" si="291"/>
        <v/>
      </c>
      <c r="AG423" s="44" t="str">
        <f t="shared" si="294"/>
        <v/>
      </c>
      <c r="AH423" s="147" t="str">
        <f>IF($C423="","",IF($C423="@",0,IF(COUNTIF($C$21:$C$620,$C423)=1,0,1)))</f>
        <v/>
      </c>
      <c r="AI423" s="147" t="str">
        <f>IF($L423="","",IF(OR($L423="北海道",$L423="東京都",$L423="大阪府",$L423="京都府",RIGHT($L423,1)="県"),0,1))</f>
        <v/>
      </c>
    </row>
    <row r="424" spans="2:35">
      <c r="B424" s="130"/>
      <c r="C424" s="165"/>
      <c r="D424" s="154"/>
      <c r="E424" s="155"/>
      <c r="F424" s="156"/>
      <c r="G424" s="154"/>
      <c r="H424" s="155"/>
      <c r="I424" s="156"/>
      <c r="J424" s="154"/>
      <c r="K424" s="156"/>
      <c r="L424" s="154"/>
      <c r="M424" s="155"/>
      <c r="N424" s="156"/>
      <c r="O424" s="136"/>
      <c r="P424" s="139"/>
      <c r="Q424" s="142"/>
      <c r="R424" s="136"/>
      <c r="S424" s="142"/>
      <c r="T424" s="136"/>
      <c r="U424" s="145"/>
      <c r="AA424" s="42"/>
      <c r="AB424" s="44" t="str">
        <f>IF($P424="","0",VLOOKUP($P424,登録データ!$Q$4:$R$23,2,FALSE))</f>
        <v>0</v>
      </c>
      <c r="AC424" s="44" t="str">
        <f t="shared" si="292"/>
        <v>00</v>
      </c>
      <c r="AD424" s="44" t="str">
        <f t="shared" si="293"/>
        <v/>
      </c>
      <c r="AE424" s="44" t="str">
        <f t="shared" si="290"/>
        <v>000000</v>
      </c>
      <c r="AF424" s="44" t="str">
        <f t="shared" si="291"/>
        <v/>
      </c>
      <c r="AG424" s="44" t="str">
        <f t="shared" si="294"/>
        <v/>
      </c>
      <c r="AH424" s="147"/>
      <c r="AI424" s="147"/>
    </row>
    <row r="425" spans="2:35" ht="19.5" thickBot="1">
      <c r="B425" s="150"/>
      <c r="C425" s="166"/>
      <c r="D425" s="157"/>
      <c r="E425" s="158"/>
      <c r="F425" s="159"/>
      <c r="G425" s="157"/>
      <c r="H425" s="158"/>
      <c r="I425" s="159"/>
      <c r="J425" s="157"/>
      <c r="K425" s="159"/>
      <c r="L425" s="157"/>
      <c r="M425" s="158"/>
      <c r="N425" s="159"/>
      <c r="O425" s="137"/>
      <c r="P425" s="140"/>
      <c r="Q425" s="143"/>
      <c r="R425" s="137"/>
      <c r="S425" s="143"/>
      <c r="T425" s="137"/>
      <c r="U425" s="146"/>
      <c r="AA425" s="42"/>
      <c r="AB425" s="44" t="str">
        <f>IF($P425="","0",VLOOKUP($P425,登録データ!$Q$4:$R$23,2,FALSE))</f>
        <v>0</v>
      </c>
      <c r="AC425" s="44" t="str">
        <f t="shared" si="292"/>
        <v>00</v>
      </c>
      <c r="AD425" s="44" t="str">
        <f t="shared" si="293"/>
        <v/>
      </c>
      <c r="AE425" s="44" t="str">
        <f t="shared" si="290"/>
        <v>000000</v>
      </c>
      <c r="AF425" s="44" t="str">
        <f t="shared" si="291"/>
        <v/>
      </c>
      <c r="AG425" s="44" t="str">
        <f t="shared" si="294"/>
        <v/>
      </c>
      <c r="AH425" s="147"/>
      <c r="AI425" s="147"/>
    </row>
    <row r="426" spans="2:35" ht="19.5" thickTop="1">
      <c r="B426" s="149">
        <v>136</v>
      </c>
      <c r="C426" s="164"/>
      <c r="D426" s="151"/>
      <c r="E426" s="152"/>
      <c r="F426" s="153"/>
      <c r="G426" s="151"/>
      <c r="H426" s="152"/>
      <c r="I426" s="153"/>
      <c r="J426" s="151"/>
      <c r="K426" s="153"/>
      <c r="L426" s="151"/>
      <c r="M426" s="152"/>
      <c r="N426" s="153"/>
      <c r="O426" s="135" t="s">
        <v>170</v>
      </c>
      <c r="P426" s="138"/>
      <c r="Q426" s="141"/>
      <c r="R426" s="135" t="str">
        <f t="shared" ref="R426" si="307">IF($P426="","",IF(OR(RIGHT($P426,1)="m",RIGHT($P426,1)="H"),"分",""))</f>
        <v/>
      </c>
      <c r="S426" s="141"/>
      <c r="T426" s="135" t="str">
        <f t="shared" ref="T426" si="308">IF($P426="","",IF(OR(RIGHT($P426,1)="m",RIGHT($P426,1)="H"),"秒","m"))</f>
        <v/>
      </c>
      <c r="U426" s="144"/>
      <c r="AA426" s="42"/>
      <c r="AB426" s="44" t="str">
        <f>IF($P426="","0",VLOOKUP($P426,登録データ!$Q$4:$R$23,2,FALSE))</f>
        <v>0</v>
      </c>
      <c r="AC426" s="44" t="str">
        <f t="shared" si="292"/>
        <v>00</v>
      </c>
      <c r="AD426" s="44" t="str">
        <f t="shared" si="293"/>
        <v/>
      </c>
      <c r="AE426" s="44" t="str">
        <f t="shared" si="290"/>
        <v>000000</v>
      </c>
      <c r="AF426" s="44" t="str">
        <f t="shared" si="291"/>
        <v/>
      </c>
      <c r="AG426" s="44" t="str">
        <f t="shared" si="294"/>
        <v/>
      </c>
      <c r="AH426" s="147" t="str">
        <f>IF($C426="","",IF($C426="@",0,IF(COUNTIF($C$21:$C$620,$C426)=1,0,1)))</f>
        <v/>
      </c>
      <c r="AI426" s="147" t="str">
        <f>IF($L426="","",IF(OR($L426="北海道",$L426="東京都",$L426="大阪府",$L426="京都府",RIGHT($L426,1)="県"),0,1))</f>
        <v/>
      </c>
    </row>
    <row r="427" spans="2:35">
      <c r="B427" s="130"/>
      <c r="C427" s="165"/>
      <c r="D427" s="154"/>
      <c r="E427" s="155"/>
      <c r="F427" s="156"/>
      <c r="G427" s="154"/>
      <c r="H427" s="155"/>
      <c r="I427" s="156"/>
      <c r="J427" s="154"/>
      <c r="K427" s="156"/>
      <c r="L427" s="154"/>
      <c r="M427" s="155"/>
      <c r="N427" s="156"/>
      <c r="O427" s="136"/>
      <c r="P427" s="139"/>
      <c r="Q427" s="142"/>
      <c r="R427" s="136"/>
      <c r="S427" s="142"/>
      <c r="T427" s="136"/>
      <c r="U427" s="145"/>
      <c r="AA427" s="42"/>
      <c r="AB427" s="44" t="str">
        <f>IF($P427="","0",VLOOKUP($P427,登録データ!$Q$4:$R$23,2,FALSE))</f>
        <v>0</v>
      </c>
      <c r="AC427" s="44" t="str">
        <f t="shared" si="292"/>
        <v>00</v>
      </c>
      <c r="AD427" s="44" t="str">
        <f t="shared" si="293"/>
        <v/>
      </c>
      <c r="AE427" s="44" t="str">
        <f t="shared" si="290"/>
        <v>000000</v>
      </c>
      <c r="AF427" s="44" t="str">
        <f t="shared" si="291"/>
        <v/>
      </c>
      <c r="AG427" s="44" t="str">
        <f t="shared" si="294"/>
        <v/>
      </c>
      <c r="AH427" s="147"/>
      <c r="AI427" s="147"/>
    </row>
    <row r="428" spans="2:35" ht="19.5" thickBot="1">
      <c r="B428" s="150"/>
      <c r="C428" s="166"/>
      <c r="D428" s="157"/>
      <c r="E428" s="158"/>
      <c r="F428" s="159"/>
      <c r="G428" s="157"/>
      <c r="H428" s="158"/>
      <c r="I428" s="159"/>
      <c r="J428" s="157"/>
      <c r="K428" s="159"/>
      <c r="L428" s="157"/>
      <c r="M428" s="158"/>
      <c r="N428" s="159"/>
      <c r="O428" s="137"/>
      <c r="P428" s="140"/>
      <c r="Q428" s="143"/>
      <c r="R428" s="137"/>
      <c r="S428" s="143"/>
      <c r="T428" s="137"/>
      <c r="U428" s="146"/>
      <c r="AA428" s="42"/>
      <c r="AB428" s="44" t="str">
        <f>IF($P428="","0",VLOOKUP($P428,登録データ!$Q$4:$R$23,2,FALSE))</f>
        <v>0</v>
      </c>
      <c r="AC428" s="44" t="str">
        <f t="shared" si="292"/>
        <v>00</v>
      </c>
      <c r="AD428" s="44" t="str">
        <f t="shared" si="293"/>
        <v/>
      </c>
      <c r="AE428" s="44" t="str">
        <f t="shared" si="290"/>
        <v>000000</v>
      </c>
      <c r="AF428" s="44" t="str">
        <f t="shared" si="291"/>
        <v/>
      </c>
      <c r="AG428" s="44" t="str">
        <f t="shared" si="294"/>
        <v/>
      </c>
      <c r="AH428" s="147"/>
      <c r="AI428" s="147"/>
    </row>
    <row r="429" spans="2:35" ht="19.5" thickTop="1">
      <c r="B429" s="149">
        <v>137</v>
      </c>
      <c r="C429" s="164"/>
      <c r="D429" s="151"/>
      <c r="E429" s="152"/>
      <c r="F429" s="153"/>
      <c r="G429" s="151"/>
      <c r="H429" s="152"/>
      <c r="I429" s="153"/>
      <c r="J429" s="151"/>
      <c r="K429" s="153"/>
      <c r="L429" s="151"/>
      <c r="M429" s="152"/>
      <c r="N429" s="153"/>
      <c r="O429" s="135" t="s">
        <v>170</v>
      </c>
      <c r="P429" s="138"/>
      <c r="Q429" s="141"/>
      <c r="R429" s="135" t="str">
        <f t="shared" ref="R429" si="309">IF($P429="","",IF(OR(RIGHT($P429,1)="m",RIGHT($P429,1)="H"),"分",""))</f>
        <v/>
      </c>
      <c r="S429" s="141"/>
      <c r="T429" s="135" t="str">
        <f t="shared" ref="T429" si="310">IF($P429="","",IF(OR(RIGHT($P429,1)="m",RIGHT($P429,1)="H"),"秒","m"))</f>
        <v/>
      </c>
      <c r="U429" s="144"/>
      <c r="AA429" s="42"/>
      <c r="AB429" s="44" t="str">
        <f>IF($P429="","0",VLOOKUP($P429,登録データ!$Q$4:$R$23,2,FALSE))</f>
        <v>0</v>
      </c>
      <c r="AC429" s="44" t="str">
        <f t="shared" si="292"/>
        <v>00</v>
      </c>
      <c r="AD429" s="44" t="str">
        <f t="shared" si="293"/>
        <v/>
      </c>
      <c r="AE429" s="44" t="str">
        <f t="shared" si="290"/>
        <v>000000</v>
      </c>
      <c r="AF429" s="44" t="str">
        <f t="shared" si="291"/>
        <v/>
      </c>
      <c r="AG429" s="44" t="str">
        <f t="shared" si="294"/>
        <v/>
      </c>
      <c r="AH429" s="147" t="str">
        <f>IF($C429="","",IF($C429="@",0,IF(COUNTIF($C$21:$C$620,$C429)=1,0,1)))</f>
        <v/>
      </c>
      <c r="AI429" s="147" t="str">
        <f>IF($L429="","",IF(OR($L429="北海道",$L429="東京都",$L429="大阪府",$L429="京都府",RIGHT($L429,1)="県"),0,1))</f>
        <v/>
      </c>
    </row>
    <row r="430" spans="2:35">
      <c r="B430" s="130"/>
      <c r="C430" s="165"/>
      <c r="D430" s="154"/>
      <c r="E430" s="155"/>
      <c r="F430" s="156"/>
      <c r="G430" s="154"/>
      <c r="H430" s="155"/>
      <c r="I430" s="156"/>
      <c r="J430" s="154"/>
      <c r="K430" s="156"/>
      <c r="L430" s="154"/>
      <c r="M430" s="155"/>
      <c r="N430" s="156"/>
      <c r="O430" s="136"/>
      <c r="P430" s="139"/>
      <c r="Q430" s="142"/>
      <c r="R430" s="136"/>
      <c r="S430" s="142"/>
      <c r="T430" s="136"/>
      <c r="U430" s="145"/>
      <c r="AA430" s="42"/>
      <c r="AB430" s="44" t="str">
        <f>IF($P430="","0",VLOOKUP($P430,登録データ!$Q$4:$R$23,2,FALSE))</f>
        <v>0</v>
      </c>
      <c r="AC430" s="44" t="str">
        <f t="shared" si="292"/>
        <v>00</v>
      </c>
      <c r="AD430" s="44" t="str">
        <f t="shared" si="293"/>
        <v/>
      </c>
      <c r="AE430" s="44" t="str">
        <f t="shared" si="290"/>
        <v>000000</v>
      </c>
      <c r="AF430" s="44" t="str">
        <f t="shared" si="291"/>
        <v/>
      </c>
      <c r="AG430" s="44" t="str">
        <f t="shared" si="294"/>
        <v/>
      </c>
      <c r="AH430" s="147"/>
      <c r="AI430" s="147"/>
    </row>
    <row r="431" spans="2:35" ht="19.5" thickBot="1">
      <c r="B431" s="150"/>
      <c r="C431" s="166"/>
      <c r="D431" s="157"/>
      <c r="E431" s="158"/>
      <c r="F431" s="159"/>
      <c r="G431" s="157"/>
      <c r="H431" s="158"/>
      <c r="I431" s="159"/>
      <c r="J431" s="157"/>
      <c r="K431" s="159"/>
      <c r="L431" s="157"/>
      <c r="M431" s="158"/>
      <c r="N431" s="159"/>
      <c r="O431" s="137"/>
      <c r="P431" s="140"/>
      <c r="Q431" s="143"/>
      <c r="R431" s="137"/>
      <c r="S431" s="143"/>
      <c r="T431" s="137"/>
      <c r="U431" s="146"/>
      <c r="AA431" s="42"/>
      <c r="AB431" s="44" t="str">
        <f>IF($P431="","0",VLOOKUP($P431,登録データ!$Q$4:$R$23,2,FALSE))</f>
        <v>0</v>
      </c>
      <c r="AC431" s="44" t="str">
        <f t="shared" si="292"/>
        <v>00</v>
      </c>
      <c r="AD431" s="44" t="str">
        <f t="shared" si="293"/>
        <v/>
      </c>
      <c r="AE431" s="44" t="str">
        <f t="shared" si="290"/>
        <v>000000</v>
      </c>
      <c r="AF431" s="44" t="str">
        <f t="shared" si="291"/>
        <v/>
      </c>
      <c r="AG431" s="44" t="str">
        <f t="shared" si="294"/>
        <v/>
      </c>
      <c r="AH431" s="147"/>
      <c r="AI431" s="147"/>
    </row>
    <row r="432" spans="2:35" ht="19.5" thickTop="1">
      <c r="B432" s="149">
        <v>138</v>
      </c>
      <c r="C432" s="164"/>
      <c r="D432" s="151"/>
      <c r="E432" s="152"/>
      <c r="F432" s="153"/>
      <c r="G432" s="151"/>
      <c r="H432" s="152"/>
      <c r="I432" s="153"/>
      <c r="J432" s="151"/>
      <c r="K432" s="153"/>
      <c r="L432" s="151"/>
      <c r="M432" s="152"/>
      <c r="N432" s="153"/>
      <c r="O432" s="135" t="s">
        <v>170</v>
      </c>
      <c r="P432" s="138"/>
      <c r="Q432" s="141"/>
      <c r="R432" s="135" t="str">
        <f t="shared" ref="R432" si="311">IF($P432="","",IF(OR(RIGHT($P432,1)="m",RIGHT($P432,1)="H"),"分",""))</f>
        <v/>
      </c>
      <c r="S432" s="141"/>
      <c r="T432" s="135" t="str">
        <f t="shared" ref="T432" si="312">IF($P432="","",IF(OR(RIGHT($P432,1)="m",RIGHT($P432,1)="H"),"秒","m"))</f>
        <v/>
      </c>
      <c r="U432" s="144"/>
      <c r="AA432" s="42"/>
      <c r="AB432" s="44" t="str">
        <f>IF($P432="","0",VLOOKUP($P432,登録データ!$Q$4:$R$23,2,FALSE))</f>
        <v>0</v>
      </c>
      <c r="AC432" s="44" t="str">
        <f t="shared" si="292"/>
        <v>00</v>
      </c>
      <c r="AD432" s="44" t="str">
        <f t="shared" si="293"/>
        <v/>
      </c>
      <c r="AE432" s="44" t="str">
        <f t="shared" si="290"/>
        <v>000000</v>
      </c>
      <c r="AF432" s="44" t="str">
        <f t="shared" si="291"/>
        <v/>
      </c>
      <c r="AG432" s="44" t="str">
        <f t="shared" si="294"/>
        <v/>
      </c>
      <c r="AH432" s="147" t="str">
        <f>IF($C432="","",IF($C432="@",0,IF(COUNTIF($C$21:$C$620,$C432)=1,0,1)))</f>
        <v/>
      </c>
      <c r="AI432" s="147" t="str">
        <f>IF($L432="","",IF(OR($L432="北海道",$L432="東京都",$L432="大阪府",$L432="京都府",RIGHT($L432,1)="県"),0,1))</f>
        <v/>
      </c>
    </row>
    <row r="433" spans="2:35">
      <c r="B433" s="130"/>
      <c r="C433" s="165"/>
      <c r="D433" s="154"/>
      <c r="E433" s="155"/>
      <c r="F433" s="156"/>
      <c r="G433" s="154"/>
      <c r="H433" s="155"/>
      <c r="I433" s="156"/>
      <c r="J433" s="154"/>
      <c r="K433" s="156"/>
      <c r="L433" s="154"/>
      <c r="M433" s="155"/>
      <c r="N433" s="156"/>
      <c r="O433" s="136"/>
      <c r="P433" s="139"/>
      <c r="Q433" s="142"/>
      <c r="R433" s="136"/>
      <c r="S433" s="142"/>
      <c r="T433" s="136"/>
      <c r="U433" s="145"/>
      <c r="AA433" s="42"/>
      <c r="AB433" s="44" t="str">
        <f>IF($P433="","0",VLOOKUP($P433,登録データ!$Q$4:$R$23,2,FALSE))</f>
        <v>0</v>
      </c>
      <c r="AC433" s="44" t="str">
        <f t="shared" si="292"/>
        <v>00</v>
      </c>
      <c r="AD433" s="44" t="str">
        <f t="shared" si="293"/>
        <v/>
      </c>
      <c r="AE433" s="44" t="str">
        <f t="shared" si="290"/>
        <v>000000</v>
      </c>
      <c r="AF433" s="44" t="str">
        <f t="shared" si="291"/>
        <v/>
      </c>
      <c r="AG433" s="44" t="str">
        <f t="shared" si="294"/>
        <v/>
      </c>
      <c r="AH433" s="147"/>
      <c r="AI433" s="147"/>
    </row>
    <row r="434" spans="2:35" ht="19.5" thickBot="1">
      <c r="B434" s="150"/>
      <c r="C434" s="166"/>
      <c r="D434" s="157"/>
      <c r="E434" s="158"/>
      <c r="F434" s="159"/>
      <c r="G434" s="157"/>
      <c r="H434" s="158"/>
      <c r="I434" s="159"/>
      <c r="J434" s="157"/>
      <c r="K434" s="159"/>
      <c r="L434" s="157"/>
      <c r="M434" s="158"/>
      <c r="N434" s="159"/>
      <c r="O434" s="137"/>
      <c r="P434" s="140"/>
      <c r="Q434" s="143"/>
      <c r="R434" s="137"/>
      <c r="S434" s="143"/>
      <c r="T434" s="137"/>
      <c r="U434" s="146"/>
      <c r="AA434" s="42"/>
      <c r="AB434" s="44" t="str">
        <f>IF($P434="","0",VLOOKUP($P434,登録データ!$Q$4:$R$23,2,FALSE))</f>
        <v>0</v>
      </c>
      <c r="AC434" s="44" t="str">
        <f t="shared" si="292"/>
        <v>00</v>
      </c>
      <c r="AD434" s="44" t="str">
        <f t="shared" si="293"/>
        <v/>
      </c>
      <c r="AE434" s="44" t="str">
        <f t="shared" si="290"/>
        <v>000000</v>
      </c>
      <c r="AF434" s="44" t="str">
        <f t="shared" si="291"/>
        <v/>
      </c>
      <c r="AG434" s="44" t="str">
        <f t="shared" si="294"/>
        <v/>
      </c>
      <c r="AH434" s="147"/>
      <c r="AI434" s="147"/>
    </row>
    <row r="435" spans="2:35" ht="19.5" thickTop="1">
      <c r="B435" s="149">
        <v>139</v>
      </c>
      <c r="C435" s="164"/>
      <c r="D435" s="151"/>
      <c r="E435" s="152"/>
      <c r="F435" s="153"/>
      <c r="G435" s="151"/>
      <c r="H435" s="152"/>
      <c r="I435" s="153"/>
      <c r="J435" s="151"/>
      <c r="K435" s="153"/>
      <c r="L435" s="151"/>
      <c r="M435" s="152"/>
      <c r="N435" s="153"/>
      <c r="O435" s="135" t="s">
        <v>170</v>
      </c>
      <c r="P435" s="138"/>
      <c r="Q435" s="141"/>
      <c r="R435" s="135" t="str">
        <f t="shared" ref="R435" si="313">IF($P435="","",IF(OR(RIGHT($P435,1)="m",RIGHT($P435,1)="H"),"分",""))</f>
        <v/>
      </c>
      <c r="S435" s="141"/>
      <c r="T435" s="135" t="str">
        <f t="shared" ref="T435" si="314">IF($P435="","",IF(OR(RIGHT($P435,1)="m",RIGHT($P435,1)="H"),"秒","m"))</f>
        <v/>
      </c>
      <c r="U435" s="144"/>
      <c r="AA435" s="42"/>
      <c r="AB435" s="44" t="str">
        <f>IF($P435="","0",VLOOKUP($P435,登録データ!$Q$4:$R$23,2,FALSE))</f>
        <v>0</v>
      </c>
      <c r="AC435" s="44" t="str">
        <f t="shared" si="292"/>
        <v>00</v>
      </c>
      <c r="AD435" s="44" t="str">
        <f t="shared" si="293"/>
        <v/>
      </c>
      <c r="AE435" s="44" t="str">
        <f t="shared" si="290"/>
        <v>000000</v>
      </c>
      <c r="AF435" s="44" t="str">
        <f t="shared" si="291"/>
        <v/>
      </c>
      <c r="AG435" s="44" t="str">
        <f t="shared" si="294"/>
        <v/>
      </c>
      <c r="AH435" s="147" t="str">
        <f>IF($C435="","",IF($C435="@",0,IF(COUNTIF($C$21:$C$620,$C435)=1,0,1)))</f>
        <v/>
      </c>
      <c r="AI435" s="147" t="str">
        <f>IF($L435="","",IF(OR($L435="北海道",$L435="東京都",$L435="大阪府",$L435="京都府",RIGHT($L435,1)="県"),0,1))</f>
        <v/>
      </c>
    </row>
    <row r="436" spans="2:35">
      <c r="B436" s="130"/>
      <c r="C436" s="165"/>
      <c r="D436" s="154"/>
      <c r="E436" s="155"/>
      <c r="F436" s="156"/>
      <c r="G436" s="154"/>
      <c r="H436" s="155"/>
      <c r="I436" s="156"/>
      <c r="J436" s="154"/>
      <c r="K436" s="156"/>
      <c r="L436" s="154"/>
      <c r="M436" s="155"/>
      <c r="N436" s="156"/>
      <c r="O436" s="136"/>
      <c r="P436" s="139"/>
      <c r="Q436" s="142"/>
      <c r="R436" s="136"/>
      <c r="S436" s="142"/>
      <c r="T436" s="136"/>
      <c r="U436" s="145"/>
      <c r="AA436" s="42"/>
      <c r="AB436" s="44" t="str">
        <f>IF($P436="","0",VLOOKUP($P436,登録データ!$Q$4:$R$23,2,FALSE))</f>
        <v>0</v>
      </c>
      <c r="AC436" s="44" t="str">
        <f t="shared" si="292"/>
        <v>00</v>
      </c>
      <c r="AD436" s="44" t="str">
        <f t="shared" si="293"/>
        <v/>
      </c>
      <c r="AE436" s="44" t="str">
        <f t="shared" si="290"/>
        <v>000000</v>
      </c>
      <c r="AF436" s="44" t="str">
        <f t="shared" si="291"/>
        <v/>
      </c>
      <c r="AG436" s="44" t="str">
        <f t="shared" si="294"/>
        <v/>
      </c>
      <c r="AH436" s="147"/>
      <c r="AI436" s="147"/>
    </row>
    <row r="437" spans="2:35" ht="19.5" thickBot="1">
      <c r="B437" s="150"/>
      <c r="C437" s="166"/>
      <c r="D437" s="157"/>
      <c r="E437" s="158"/>
      <c r="F437" s="159"/>
      <c r="G437" s="157"/>
      <c r="H437" s="158"/>
      <c r="I437" s="159"/>
      <c r="J437" s="157"/>
      <c r="K437" s="159"/>
      <c r="L437" s="157"/>
      <c r="M437" s="158"/>
      <c r="N437" s="159"/>
      <c r="O437" s="137"/>
      <c r="P437" s="140"/>
      <c r="Q437" s="143"/>
      <c r="R437" s="137"/>
      <c r="S437" s="143"/>
      <c r="T437" s="137"/>
      <c r="U437" s="146"/>
      <c r="AA437" s="42"/>
      <c r="AB437" s="44" t="str">
        <f>IF($P437="","0",VLOOKUP($P437,登録データ!$Q$4:$R$23,2,FALSE))</f>
        <v>0</v>
      </c>
      <c r="AC437" s="44" t="str">
        <f t="shared" si="292"/>
        <v>00</v>
      </c>
      <c r="AD437" s="44" t="str">
        <f t="shared" si="293"/>
        <v/>
      </c>
      <c r="AE437" s="44" t="str">
        <f t="shared" si="290"/>
        <v>000000</v>
      </c>
      <c r="AF437" s="44" t="str">
        <f t="shared" si="291"/>
        <v/>
      </c>
      <c r="AG437" s="44" t="str">
        <f t="shared" si="294"/>
        <v/>
      </c>
      <c r="AH437" s="147"/>
      <c r="AI437" s="147"/>
    </row>
    <row r="438" spans="2:35" ht="19.5" thickTop="1">
      <c r="B438" s="149">
        <v>140</v>
      </c>
      <c r="C438" s="164"/>
      <c r="D438" s="151"/>
      <c r="E438" s="152"/>
      <c r="F438" s="153"/>
      <c r="G438" s="151"/>
      <c r="H438" s="152"/>
      <c r="I438" s="153"/>
      <c r="J438" s="151"/>
      <c r="K438" s="153"/>
      <c r="L438" s="151"/>
      <c r="M438" s="152"/>
      <c r="N438" s="153"/>
      <c r="O438" s="135" t="s">
        <v>170</v>
      </c>
      <c r="P438" s="138"/>
      <c r="Q438" s="141"/>
      <c r="R438" s="135" t="str">
        <f t="shared" ref="R438" si="315">IF($P438="","",IF(OR(RIGHT($P438,1)="m",RIGHT($P438,1)="H"),"分",""))</f>
        <v/>
      </c>
      <c r="S438" s="141"/>
      <c r="T438" s="135" t="str">
        <f t="shared" ref="T438" si="316">IF($P438="","",IF(OR(RIGHT($P438,1)="m",RIGHT($P438,1)="H"),"秒","m"))</f>
        <v/>
      </c>
      <c r="U438" s="144"/>
      <c r="AA438" s="42"/>
      <c r="AB438" s="44" t="str">
        <f>IF($P438="","0",VLOOKUP($P438,登録データ!$Q$4:$R$23,2,FALSE))</f>
        <v>0</v>
      </c>
      <c r="AC438" s="44" t="str">
        <f t="shared" si="292"/>
        <v>00</v>
      </c>
      <c r="AD438" s="44" t="str">
        <f t="shared" si="293"/>
        <v/>
      </c>
      <c r="AE438" s="44" t="str">
        <f t="shared" si="290"/>
        <v>000000</v>
      </c>
      <c r="AF438" s="44" t="str">
        <f t="shared" si="291"/>
        <v/>
      </c>
      <c r="AG438" s="44" t="str">
        <f t="shared" si="294"/>
        <v/>
      </c>
      <c r="AH438" s="147" t="str">
        <f>IF($C438="","",IF($C438="@",0,IF(COUNTIF($C$21:$C$620,$C438)=1,0,1)))</f>
        <v/>
      </c>
      <c r="AI438" s="147" t="str">
        <f>IF($L438="","",IF(OR($L438="北海道",$L438="東京都",$L438="大阪府",$L438="京都府",RIGHT($L438,1)="県"),0,1))</f>
        <v/>
      </c>
    </row>
    <row r="439" spans="2:35">
      <c r="B439" s="130"/>
      <c r="C439" s="165"/>
      <c r="D439" s="154"/>
      <c r="E439" s="155"/>
      <c r="F439" s="156"/>
      <c r="G439" s="154"/>
      <c r="H439" s="155"/>
      <c r="I439" s="156"/>
      <c r="J439" s="154"/>
      <c r="K439" s="156"/>
      <c r="L439" s="154"/>
      <c r="M439" s="155"/>
      <c r="N439" s="156"/>
      <c r="O439" s="136"/>
      <c r="P439" s="139"/>
      <c r="Q439" s="142"/>
      <c r="R439" s="136"/>
      <c r="S439" s="142"/>
      <c r="T439" s="136"/>
      <c r="U439" s="145"/>
      <c r="AA439" s="42"/>
      <c r="AB439" s="44" t="str">
        <f>IF($P439="","0",VLOOKUP($P439,登録データ!$Q$4:$R$23,2,FALSE))</f>
        <v>0</v>
      </c>
      <c r="AC439" s="44" t="str">
        <f t="shared" si="292"/>
        <v>00</v>
      </c>
      <c r="AD439" s="44" t="str">
        <f t="shared" si="293"/>
        <v/>
      </c>
      <c r="AE439" s="44" t="str">
        <f t="shared" si="290"/>
        <v>000000</v>
      </c>
      <c r="AF439" s="44" t="str">
        <f t="shared" si="291"/>
        <v/>
      </c>
      <c r="AG439" s="44" t="str">
        <f t="shared" si="294"/>
        <v/>
      </c>
      <c r="AH439" s="147"/>
      <c r="AI439" s="147"/>
    </row>
    <row r="440" spans="2:35" ht="19.5" thickBot="1">
      <c r="B440" s="150"/>
      <c r="C440" s="166"/>
      <c r="D440" s="157"/>
      <c r="E440" s="158"/>
      <c r="F440" s="159"/>
      <c r="G440" s="157"/>
      <c r="H440" s="158"/>
      <c r="I440" s="159"/>
      <c r="J440" s="157"/>
      <c r="K440" s="159"/>
      <c r="L440" s="157"/>
      <c r="M440" s="158"/>
      <c r="N440" s="159"/>
      <c r="O440" s="137"/>
      <c r="P440" s="140"/>
      <c r="Q440" s="143"/>
      <c r="R440" s="137"/>
      <c r="S440" s="143"/>
      <c r="T440" s="137"/>
      <c r="U440" s="146"/>
      <c r="AA440" s="42"/>
      <c r="AB440" s="44" t="str">
        <f>IF($P440="","0",VLOOKUP($P440,登録データ!$Q$4:$R$23,2,FALSE))</f>
        <v>0</v>
      </c>
      <c r="AC440" s="44" t="str">
        <f t="shared" si="292"/>
        <v>00</v>
      </c>
      <c r="AD440" s="44" t="str">
        <f t="shared" si="293"/>
        <v/>
      </c>
      <c r="AE440" s="44" t="str">
        <f t="shared" si="290"/>
        <v>000000</v>
      </c>
      <c r="AF440" s="44" t="str">
        <f t="shared" si="291"/>
        <v/>
      </c>
      <c r="AG440" s="44" t="str">
        <f t="shared" si="294"/>
        <v/>
      </c>
      <c r="AH440" s="147"/>
      <c r="AI440" s="147"/>
    </row>
    <row r="441" spans="2:35" ht="19.5" thickTop="1">
      <c r="B441" s="149">
        <v>141</v>
      </c>
      <c r="C441" s="164"/>
      <c r="D441" s="151"/>
      <c r="E441" s="152"/>
      <c r="F441" s="153"/>
      <c r="G441" s="151"/>
      <c r="H441" s="152"/>
      <c r="I441" s="153"/>
      <c r="J441" s="151"/>
      <c r="K441" s="153"/>
      <c r="L441" s="151"/>
      <c r="M441" s="152"/>
      <c r="N441" s="153"/>
      <c r="O441" s="135" t="s">
        <v>170</v>
      </c>
      <c r="P441" s="138"/>
      <c r="Q441" s="141"/>
      <c r="R441" s="135" t="str">
        <f t="shared" ref="R441" si="317">IF($P441="","",IF(OR(RIGHT($P441,1)="m",RIGHT($P441,1)="H"),"分",""))</f>
        <v/>
      </c>
      <c r="S441" s="141"/>
      <c r="T441" s="135" t="str">
        <f t="shared" ref="T441" si="318">IF($P441="","",IF(OR(RIGHT($P441,1)="m",RIGHT($P441,1)="H"),"秒","m"))</f>
        <v/>
      </c>
      <c r="U441" s="144"/>
      <c r="AA441" s="42"/>
      <c r="AB441" s="44" t="str">
        <f>IF($P441="","0",VLOOKUP($P441,登録データ!$Q$4:$R$23,2,FALSE))</f>
        <v>0</v>
      </c>
      <c r="AC441" s="44" t="str">
        <f t="shared" si="292"/>
        <v>00</v>
      </c>
      <c r="AD441" s="44" t="str">
        <f t="shared" si="293"/>
        <v/>
      </c>
      <c r="AE441" s="44" t="str">
        <f t="shared" si="290"/>
        <v>000000</v>
      </c>
      <c r="AF441" s="44" t="str">
        <f t="shared" si="291"/>
        <v/>
      </c>
      <c r="AG441" s="44" t="str">
        <f t="shared" si="294"/>
        <v/>
      </c>
      <c r="AH441" s="147" t="str">
        <f>IF($C441="","",IF($C441="@",0,IF(COUNTIF($C$21:$C$620,$C441)=1,0,1)))</f>
        <v/>
      </c>
      <c r="AI441" s="147" t="str">
        <f>IF($L441="","",IF(OR($L441="北海道",$L441="東京都",$L441="大阪府",$L441="京都府",RIGHT($L441,1)="県"),0,1))</f>
        <v/>
      </c>
    </row>
    <row r="442" spans="2:35">
      <c r="B442" s="130"/>
      <c r="C442" s="165"/>
      <c r="D442" s="154"/>
      <c r="E442" s="155"/>
      <c r="F442" s="156"/>
      <c r="G442" s="154"/>
      <c r="H442" s="155"/>
      <c r="I442" s="156"/>
      <c r="J442" s="154"/>
      <c r="K442" s="156"/>
      <c r="L442" s="154"/>
      <c r="M442" s="155"/>
      <c r="N442" s="156"/>
      <c r="O442" s="136"/>
      <c r="P442" s="139"/>
      <c r="Q442" s="142"/>
      <c r="R442" s="136"/>
      <c r="S442" s="142"/>
      <c r="T442" s="136"/>
      <c r="U442" s="145"/>
      <c r="AA442" s="42"/>
      <c r="AB442" s="44" t="str">
        <f>IF($P442="","0",VLOOKUP($P442,登録データ!$Q$4:$R$23,2,FALSE))</f>
        <v>0</v>
      </c>
      <c r="AC442" s="44" t="str">
        <f t="shared" si="292"/>
        <v>00</v>
      </c>
      <c r="AD442" s="44" t="str">
        <f t="shared" si="293"/>
        <v/>
      </c>
      <c r="AE442" s="44" t="str">
        <f t="shared" si="290"/>
        <v>000000</v>
      </c>
      <c r="AF442" s="44" t="str">
        <f t="shared" si="291"/>
        <v/>
      </c>
      <c r="AG442" s="44" t="str">
        <f t="shared" si="294"/>
        <v/>
      </c>
      <c r="AH442" s="147"/>
      <c r="AI442" s="147"/>
    </row>
    <row r="443" spans="2:35" ht="19.5" thickBot="1">
      <c r="B443" s="150"/>
      <c r="C443" s="166"/>
      <c r="D443" s="157"/>
      <c r="E443" s="158"/>
      <c r="F443" s="159"/>
      <c r="G443" s="157"/>
      <c r="H443" s="158"/>
      <c r="I443" s="159"/>
      <c r="J443" s="157"/>
      <c r="K443" s="159"/>
      <c r="L443" s="157"/>
      <c r="M443" s="158"/>
      <c r="N443" s="159"/>
      <c r="O443" s="137"/>
      <c r="P443" s="140"/>
      <c r="Q443" s="143"/>
      <c r="R443" s="137"/>
      <c r="S443" s="143"/>
      <c r="T443" s="137"/>
      <c r="U443" s="146"/>
      <c r="AA443" s="42"/>
      <c r="AB443" s="44" t="str">
        <f>IF($P443="","0",VLOOKUP($P443,登録データ!$Q$4:$R$23,2,FALSE))</f>
        <v>0</v>
      </c>
      <c r="AC443" s="44" t="str">
        <f t="shared" si="292"/>
        <v>00</v>
      </c>
      <c r="AD443" s="44" t="str">
        <f t="shared" si="293"/>
        <v/>
      </c>
      <c r="AE443" s="44" t="str">
        <f t="shared" si="290"/>
        <v>000000</v>
      </c>
      <c r="AF443" s="44" t="str">
        <f t="shared" si="291"/>
        <v/>
      </c>
      <c r="AG443" s="44" t="str">
        <f t="shared" si="294"/>
        <v/>
      </c>
      <c r="AH443" s="147"/>
      <c r="AI443" s="147"/>
    </row>
    <row r="444" spans="2:35" ht="19.5" thickTop="1">
      <c r="B444" s="149">
        <v>142</v>
      </c>
      <c r="C444" s="164"/>
      <c r="D444" s="151"/>
      <c r="E444" s="152"/>
      <c r="F444" s="153"/>
      <c r="G444" s="151"/>
      <c r="H444" s="152"/>
      <c r="I444" s="153"/>
      <c r="J444" s="151"/>
      <c r="K444" s="153"/>
      <c r="L444" s="151"/>
      <c r="M444" s="152"/>
      <c r="N444" s="153"/>
      <c r="O444" s="135" t="s">
        <v>170</v>
      </c>
      <c r="P444" s="138"/>
      <c r="Q444" s="141"/>
      <c r="R444" s="135" t="str">
        <f t="shared" ref="R444" si="319">IF($P444="","",IF(OR(RIGHT($P444,1)="m",RIGHT($P444,1)="H"),"分",""))</f>
        <v/>
      </c>
      <c r="S444" s="141"/>
      <c r="T444" s="135" t="str">
        <f t="shared" ref="T444" si="320">IF($P444="","",IF(OR(RIGHT($P444,1)="m",RIGHT($P444,1)="H"),"秒","m"))</f>
        <v/>
      </c>
      <c r="U444" s="144"/>
      <c r="AA444" s="42"/>
      <c r="AB444" s="44" t="str">
        <f>IF($P444="","0",VLOOKUP($P444,登録データ!$Q$4:$R$23,2,FALSE))</f>
        <v>0</v>
      </c>
      <c r="AC444" s="44" t="str">
        <f t="shared" si="292"/>
        <v>00</v>
      </c>
      <c r="AD444" s="44" t="str">
        <f t="shared" si="293"/>
        <v/>
      </c>
      <c r="AE444" s="44" t="str">
        <f t="shared" si="290"/>
        <v>000000</v>
      </c>
      <c r="AF444" s="44" t="str">
        <f t="shared" si="291"/>
        <v/>
      </c>
      <c r="AG444" s="44" t="str">
        <f t="shared" si="294"/>
        <v/>
      </c>
      <c r="AH444" s="147" t="str">
        <f>IF($C444="","",IF($C444="@",0,IF(COUNTIF($C$21:$C$620,$C444)=1,0,1)))</f>
        <v/>
      </c>
      <c r="AI444" s="147" t="str">
        <f>IF($L444="","",IF(OR($L444="北海道",$L444="東京都",$L444="大阪府",$L444="京都府",RIGHT($L444,1)="県"),0,1))</f>
        <v/>
      </c>
    </row>
    <row r="445" spans="2:35">
      <c r="B445" s="130"/>
      <c r="C445" s="165"/>
      <c r="D445" s="154"/>
      <c r="E445" s="155"/>
      <c r="F445" s="156"/>
      <c r="G445" s="154"/>
      <c r="H445" s="155"/>
      <c r="I445" s="156"/>
      <c r="J445" s="154"/>
      <c r="K445" s="156"/>
      <c r="L445" s="154"/>
      <c r="M445" s="155"/>
      <c r="N445" s="156"/>
      <c r="O445" s="136"/>
      <c r="P445" s="139"/>
      <c r="Q445" s="142"/>
      <c r="R445" s="136"/>
      <c r="S445" s="142"/>
      <c r="T445" s="136"/>
      <c r="U445" s="145"/>
      <c r="AA445" s="42"/>
      <c r="AB445" s="44" t="str">
        <f>IF($P445="","0",VLOOKUP($P445,登録データ!$Q$4:$R$23,2,FALSE))</f>
        <v>0</v>
      </c>
      <c r="AC445" s="44" t="str">
        <f t="shared" si="292"/>
        <v>00</v>
      </c>
      <c r="AD445" s="44" t="str">
        <f t="shared" si="293"/>
        <v/>
      </c>
      <c r="AE445" s="44" t="str">
        <f t="shared" si="290"/>
        <v>000000</v>
      </c>
      <c r="AF445" s="44" t="str">
        <f t="shared" si="291"/>
        <v/>
      </c>
      <c r="AG445" s="44" t="str">
        <f t="shared" si="294"/>
        <v/>
      </c>
      <c r="AH445" s="147"/>
      <c r="AI445" s="147"/>
    </row>
    <row r="446" spans="2:35" ht="19.5" thickBot="1">
      <c r="B446" s="150"/>
      <c r="C446" s="166"/>
      <c r="D446" s="157"/>
      <c r="E446" s="158"/>
      <c r="F446" s="159"/>
      <c r="G446" s="157"/>
      <c r="H446" s="158"/>
      <c r="I446" s="159"/>
      <c r="J446" s="157"/>
      <c r="K446" s="159"/>
      <c r="L446" s="157"/>
      <c r="M446" s="158"/>
      <c r="N446" s="159"/>
      <c r="O446" s="137"/>
      <c r="P446" s="140"/>
      <c r="Q446" s="143"/>
      <c r="R446" s="137"/>
      <c r="S446" s="143"/>
      <c r="T446" s="137"/>
      <c r="U446" s="146"/>
      <c r="AA446" s="42"/>
      <c r="AB446" s="44" t="str">
        <f>IF($P446="","0",VLOOKUP($P446,登録データ!$Q$4:$R$23,2,FALSE))</f>
        <v>0</v>
      </c>
      <c r="AC446" s="44" t="str">
        <f t="shared" si="292"/>
        <v>00</v>
      </c>
      <c r="AD446" s="44" t="str">
        <f t="shared" si="293"/>
        <v/>
      </c>
      <c r="AE446" s="44" t="str">
        <f t="shared" si="290"/>
        <v>000000</v>
      </c>
      <c r="AF446" s="44" t="str">
        <f t="shared" si="291"/>
        <v/>
      </c>
      <c r="AG446" s="44" t="str">
        <f t="shared" si="294"/>
        <v/>
      </c>
      <c r="AH446" s="147"/>
      <c r="AI446" s="147"/>
    </row>
    <row r="447" spans="2:35" ht="19.5" thickTop="1">
      <c r="B447" s="149">
        <v>143</v>
      </c>
      <c r="C447" s="164"/>
      <c r="D447" s="151"/>
      <c r="E447" s="152"/>
      <c r="F447" s="153"/>
      <c r="G447" s="151"/>
      <c r="H447" s="152"/>
      <c r="I447" s="153"/>
      <c r="J447" s="151"/>
      <c r="K447" s="153"/>
      <c r="L447" s="151"/>
      <c r="M447" s="152"/>
      <c r="N447" s="153"/>
      <c r="O447" s="135" t="s">
        <v>170</v>
      </c>
      <c r="P447" s="138"/>
      <c r="Q447" s="141"/>
      <c r="R447" s="135" t="str">
        <f t="shared" ref="R447" si="321">IF($P447="","",IF(OR(RIGHT($P447,1)="m",RIGHT($P447,1)="H"),"分",""))</f>
        <v/>
      </c>
      <c r="S447" s="141"/>
      <c r="T447" s="135" t="str">
        <f t="shared" ref="T447" si="322">IF($P447="","",IF(OR(RIGHT($P447,1)="m",RIGHT($P447,1)="H"),"秒","m"))</f>
        <v/>
      </c>
      <c r="U447" s="144"/>
      <c r="AA447" s="42"/>
      <c r="AB447" s="44" t="str">
        <f>IF($P447="","0",VLOOKUP($P447,登録データ!$Q$4:$R$23,2,FALSE))</f>
        <v>0</v>
      </c>
      <c r="AC447" s="44" t="str">
        <f t="shared" si="292"/>
        <v>00</v>
      </c>
      <c r="AD447" s="44" t="str">
        <f t="shared" si="293"/>
        <v/>
      </c>
      <c r="AE447" s="44" t="str">
        <f t="shared" si="290"/>
        <v>000000</v>
      </c>
      <c r="AF447" s="44" t="str">
        <f t="shared" si="291"/>
        <v/>
      </c>
      <c r="AG447" s="44" t="str">
        <f t="shared" si="294"/>
        <v/>
      </c>
      <c r="AH447" s="147" t="str">
        <f>IF($C447="","",IF($C447="@",0,IF(COUNTIF($C$21:$C$620,$C447)=1,0,1)))</f>
        <v/>
      </c>
      <c r="AI447" s="147" t="str">
        <f>IF($L447="","",IF(OR($L447="北海道",$L447="東京都",$L447="大阪府",$L447="京都府",RIGHT($L447,1)="県"),0,1))</f>
        <v/>
      </c>
    </row>
    <row r="448" spans="2:35">
      <c r="B448" s="130"/>
      <c r="C448" s="165"/>
      <c r="D448" s="154"/>
      <c r="E448" s="155"/>
      <c r="F448" s="156"/>
      <c r="G448" s="154"/>
      <c r="H448" s="155"/>
      <c r="I448" s="156"/>
      <c r="J448" s="154"/>
      <c r="K448" s="156"/>
      <c r="L448" s="154"/>
      <c r="M448" s="155"/>
      <c r="N448" s="156"/>
      <c r="O448" s="136"/>
      <c r="P448" s="139"/>
      <c r="Q448" s="142"/>
      <c r="R448" s="136"/>
      <c r="S448" s="142"/>
      <c r="T448" s="136"/>
      <c r="U448" s="145"/>
      <c r="AA448" s="42"/>
      <c r="AB448" s="44" t="str">
        <f>IF($P448="","0",VLOOKUP($P448,登録データ!$Q$4:$R$23,2,FALSE))</f>
        <v>0</v>
      </c>
      <c r="AC448" s="44" t="str">
        <f t="shared" si="292"/>
        <v>00</v>
      </c>
      <c r="AD448" s="44" t="str">
        <f t="shared" si="293"/>
        <v/>
      </c>
      <c r="AE448" s="44" t="str">
        <f t="shared" si="290"/>
        <v>000000</v>
      </c>
      <c r="AF448" s="44" t="str">
        <f t="shared" si="291"/>
        <v/>
      </c>
      <c r="AG448" s="44" t="str">
        <f t="shared" si="294"/>
        <v/>
      </c>
      <c r="AH448" s="147"/>
      <c r="AI448" s="147"/>
    </row>
    <row r="449" spans="2:35" ht="19.5" thickBot="1">
      <c r="B449" s="150"/>
      <c r="C449" s="166"/>
      <c r="D449" s="157"/>
      <c r="E449" s="158"/>
      <c r="F449" s="159"/>
      <c r="G449" s="157"/>
      <c r="H449" s="158"/>
      <c r="I449" s="159"/>
      <c r="J449" s="157"/>
      <c r="K449" s="159"/>
      <c r="L449" s="157"/>
      <c r="M449" s="158"/>
      <c r="N449" s="159"/>
      <c r="O449" s="137"/>
      <c r="P449" s="140"/>
      <c r="Q449" s="143"/>
      <c r="R449" s="137"/>
      <c r="S449" s="143"/>
      <c r="T449" s="137"/>
      <c r="U449" s="146"/>
      <c r="AA449" s="42"/>
      <c r="AB449" s="44" t="str">
        <f>IF($P449="","0",VLOOKUP($P449,登録データ!$Q$4:$R$23,2,FALSE))</f>
        <v>0</v>
      </c>
      <c r="AC449" s="44" t="str">
        <f t="shared" si="292"/>
        <v>00</v>
      </c>
      <c r="AD449" s="44" t="str">
        <f t="shared" si="293"/>
        <v/>
      </c>
      <c r="AE449" s="44" t="str">
        <f t="shared" si="290"/>
        <v>000000</v>
      </c>
      <c r="AF449" s="44" t="str">
        <f t="shared" si="291"/>
        <v/>
      </c>
      <c r="AG449" s="44" t="str">
        <f t="shared" si="294"/>
        <v/>
      </c>
      <c r="AH449" s="147"/>
      <c r="AI449" s="147"/>
    </row>
    <row r="450" spans="2:35" ht="19.5" thickTop="1">
      <c r="B450" s="149">
        <v>144</v>
      </c>
      <c r="C450" s="164"/>
      <c r="D450" s="151"/>
      <c r="E450" s="152"/>
      <c r="F450" s="153"/>
      <c r="G450" s="151"/>
      <c r="H450" s="152"/>
      <c r="I450" s="153"/>
      <c r="J450" s="151"/>
      <c r="K450" s="153"/>
      <c r="L450" s="151"/>
      <c r="M450" s="152"/>
      <c r="N450" s="153"/>
      <c r="O450" s="135" t="s">
        <v>170</v>
      </c>
      <c r="P450" s="138"/>
      <c r="Q450" s="141"/>
      <c r="R450" s="135" t="str">
        <f t="shared" ref="R450" si="323">IF($P450="","",IF(OR(RIGHT($P450,1)="m",RIGHT($P450,1)="H"),"分",""))</f>
        <v/>
      </c>
      <c r="S450" s="141"/>
      <c r="T450" s="135" t="str">
        <f t="shared" ref="T450" si="324">IF($P450="","",IF(OR(RIGHT($P450,1)="m",RIGHT($P450,1)="H"),"秒","m"))</f>
        <v/>
      </c>
      <c r="U450" s="144"/>
      <c r="AA450" s="42"/>
      <c r="AB450" s="44" t="str">
        <f>IF($P450="","0",VLOOKUP($P450,登録データ!$Q$4:$R$23,2,FALSE))</f>
        <v>0</v>
      </c>
      <c r="AC450" s="44" t="str">
        <f t="shared" si="292"/>
        <v>00</v>
      </c>
      <c r="AD450" s="44" t="str">
        <f t="shared" si="293"/>
        <v/>
      </c>
      <c r="AE450" s="44" t="str">
        <f t="shared" si="290"/>
        <v>000000</v>
      </c>
      <c r="AF450" s="44" t="str">
        <f t="shared" si="291"/>
        <v/>
      </c>
      <c r="AG450" s="44" t="str">
        <f t="shared" si="294"/>
        <v/>
      </c>
      <c r="AH450" s="147" t="str">
        <f>IF($C450="","",IF($C450="@",0,IF(COUNTIF($C$21:$C$620,$C450)=1,0,1)))</f>
        <v/>
      </c>
      <c r="AI450" s="147" t="str">
        <f>IF($L450="","",IF(OR($L450="北海道",$L450="東京都",$L450="大阪府",$L450="京都府",RIGHT($L450,1)="県"),0,1))</f>
        <v/>
      </c>
    </row>
    <row r="451" spans="2:35">
      <c r="B451" s="130"/>
      <c r="C451" s="165"/>
      <c r="D451" s="154"/>
      <c r="E451" s="155"/>
      <c r="F451" s="156"/>
      <c r="G451" s="154"/>
      <c r="H451" s="155"/>
      <c r="I451" s="156"/>
      <c r="J451" s="154"/>
      <c r="K451" s="156"/>
      <c r="L451" s="154"/>
      <c r="M451" s="155"/>
      <c r="N451" s="156"/>
      <c r="O451" s="136"/>
      <c r="P451" s="139"/>
      <c r="Q451" s="142"/>
      <c r="R451" s="136"/>
      <c r="S451" s="142"/>
      <c r="T451" s="136"/>
      <c r="U451" s="145"/>
      <c r="AA451" s="42"/>
      <c r="AB451" s="44" t="str">
        <f>IF($P451="","0",VLOOKUP($P451,登録データ!$Q$4:$R$23,2,FALSE))</f>
        <v>0</v>
      </c>
      <c r="AC451" s="44" t="str">
        <f t="shared" si="292"/>
        <v>00</v>
      </c>
      <c r="AD451" s="44" t="str">
        <f t="shared" si="293"/>
        <v/>
      </c>
      <c r="AE451" s="44" t="str">
        <f t="shared" si="290"/>
        <v>000000</v>
      </c>
      <c r="AF451" s="44" t="str">
        <f t="shared" si="291"/>
        <v/>
      </c>
      <c r="AG451" s="44" t="str">
        <f t="shared" si="294"/>
        <v/>
      </c>
      <c r="AH451" s="147"/>
      <c r="AI451" s="147"/>
    </row>
    <row r="452" spans="2:35" ht="19.5" thickBot="1">
      <c r="B452" s="150"/>
      <c r="C452" s="166"/>
      <c r="D452" s="157"/>
      <c r="E452" s="158"/>
      <c r="F452" s="159"/>
      <c r="G452" s="157"/>
      <c r="H452" s="158"/>
      <c r="I452" s="159"/>
      <c r="J452" s="157"/>
      <c r="K452" s="159"/>
      <c r="L452" s="157"/>
      <c r="M452" s="158"/>
      <c r="N452" s="159"/>
      <c r="O452" s="137"/>
      <c r="P452" s="140"/>
      <c r="Q452" s="143"/>
      <c r="R452" s="137"/>
      <c r="S452" s="143"/>
      <c r="T452" s="137"/>
      <c r="U452" s="146"/>
      <c r="AA452" s="42"/>
      <c r="AB452" s="44" t="str">
        <f>IF($P452="","0",VLOOKUP($P452,登録データ!$Q$4:$R$23,2,FALSE))</f>
        <v>0</v>
      </c>
      <c r="AC452" s="44" t="str">
        <f t="shared" si="292"/>
        <v>00</v>
      </c>
      <c r="AD452" s="44" t="str">
        <f t="shared" si="293"/>
        <v/>
      </c>
      <c r="AE452" s="44" t="str">
        <f t="shared" si="290"/>
        <v>000000</v>
      </c>
      <c r="AF452" s="44" t="str">
        <f t="shared" si="291"/>
        <v/>
      </c>
      <c r="AG452" s="44" t="str">
        <f t="shared" si="294"/>
        <v/>
      </c>
      <c r="AH452" s="147"/>
      <c r="AI452" s="147"/>
    </row>
    <row r="453" spans="2:35" ht="19.5" thickTop="1">
      <c r="B453" s="149">
        <v>145</v>
      </c>
      <c r="C453" s="164"/>
      <c r="D453" s="151"/>
      <c r="E453" s="152"/>
      <c r="F453" s="153"/>
      <c r="G453" s="151"/>
      <c r="H453" s="152"/>
      <c r="I453" s="153"/>
      <c r="J453" s="151"/>
      <c r="K453" s="153"/>
      <c r="L453" s="151"/>
      <c r="M453" s="152"/>
      <c r="N453" s="153"/>
      <c r="O453" s="135" t="s">
        <v>170</v>
      </c>
      <c r="P453" s="138"/>
      <c r="Q453" s="141"/>
      <c r="R453" s="135" t="str">
        <f t="shared" ref="R453" si="325">IF($P453="","",IF(OR(RIGHT($P453,1)="m",RIGHT($P453,1)="H"),"分",""))</f>
        <v/>
      </c>
      <c r="S453" s="141"/>
      <c r="T453" s="135" t="str">
        <f t="shared" ref="T453" si="326">IF($P453="","",IF(OR(RIGHT($P453,1)="m",RIGHT($P453,1)="H"),"秒","m"))</f>
        <v/>
      </c>
      <c r="U453" s="144"/>
      <c r="AA453" s="42"/>
      <c r="AB453" s="44" t="str">
        <f>IF($P453="","0",VLOOKUP($P453,登録データ!$Q$4:$R$23,2,FALSE))</f>
        <v>0</v>
      </c>
      <c r="AC453" s="44" t="str">
        <f t="shared" si="292"/>
        <v>00</v>
      </c>
      <c r="AD453" s="44" t="str">
        <f t="shared" si="293"/>
        <v/>
      </c>
      <c r="AE453" s="44" t="str">
        <f t="shared" si="290"/>
        <v>000000</v>
      </c>
      <c r="AF453" s="44" t="str">
        <f t="shared" si="291"/>
        <v/>
      </c>
      <c r="AG453" s="44" t="str">
        <f t="shared" si="294"/>
        <v/>
      </c>
      <c r="AH453" s="147" t="str">
        <f>IF($C453="","",IF($C453="@",0,IF(COUNTIF($C$21:$C$620,$C453)=1,0,1)))</f>
        <v/>
      </c>
      <c r="AI453" s="147" t="str">
        <f>IF($L453="","",IF(OR($L453="北海道",$L453="東京都",$L453="大阪府",$L453="京都府",RIGHT($L453,1)="県"),0,1))</f>
        <v/>
      </c>
    </row>
    <row r="454" spans="2:35">
      <c r="B454" s="130"/>
      <c r="C454" s="165"/>
      <c r="D454" s="154"/>
      <c r="E454" s="155"/>
      <c r="F454" s="156"/>
      <c r="G454" s="154"/>
      <c r="H454" s="155"/>
      <c r="I454" s="156"/>
      <c r="J454" s="154"/>
      <c r="K454" s="156"/>
      <c r="L454" s="154"/>
      <c r="M454" s="155"/>
      <c r="N454" s="156"/>
      <c r="O454" s="136"/>
      <c r="P454" s="139"/>
      <c r="Q454" s="142"/>
      <c r="R454" s="136"/>
      <c r="S454" s="142"/>
      <c r="T454" s="136"/>
      <c r="U454" s="145"/>
      <c r="AA454" s="42"/>
      <c r="AB454" s="44" t="str">
        <f>IF($P454="","0",VLOOKUP($P454,登録データ!$Q$4:$R$23,2,FALSE))</f>
        <v>0</v>
      </c>
      <c r="AC454" s="44" t="str">
        <f t="shared" si="292"/>
        <v>00</v>
      </c>
      <c r="AD454" s="44" t="str">
        <f t="shared" si="293"/>
        <v/>
      </c>
      <c r="AE454" s="44" t="str">
        <f t="shared" si="290"/>
        <v>000000</v>
      </c>
      <c r="AF454" s="44" t="str">
        <f t="shared" si="291"/>
        <v/>
      </c>
      <c r="AG454" s="44" t="str">
        <f t="shared" si="294"/>
        <v/>
      </c>
      <c r="AH454" s="147"/>
      <c r="AI454" s="147"/>
    </row>
    <row r="455" spans="2:35" ht="19.5" thickBot="1">
      <c r="B455" s="150"/>
      <c r="C455" s="166"/>
      <c r="D455" s="157"/>
      <c r="E455" s="158"/>
      <c r="F455" s="159"/>
      <c r="G455" s="157"/>
      <c r="H455" s="158"/>
      <c r="I455" s="159"/>
      <c r="J455" s="157"/>
      <c r="K455" s="159"/>
      <c r="L455" s="157"/>
      <c r="M455" s="158"/>
      <c r="N455" s="159"/>
      <c r="O455" s="137"/>
      <c r="P455" s="140"/>
      <c r="Q455" s="143"/>
      <c r="R455" s="137"/>
      <c r="S455" s="143"/>
      <c r="T455" s="137"/>
      <c r="U455" s="146"/>
      <c r="AA455" s="42"/>
      <c r="AB455" s="44" t="str">
        <f>IF($P455="","0",VLOOKUP($P455,登録データ!$Q$4:$R$23,2,FALSE))</f>
        <v>0</v>
      </c>
      <c r="AC455" s="44" t="str">
        <f t="shared" si="292"/>
        <v>00</v>
      </c>
      <c r="AD455" s="44" t="str">
        <f t="shared" si="293"/>
        <v/>
      </c>
      <c r="AE455" s="44" t="str">
        <f t="shared" si="290"/>
        <v>000000</v>
      </c>
      <c r="AF455" s="44" t="str">
        <f t="shared" si="291"/>
        <v/>
      </c>
      <c r="AG455" s="44" t="str">
        <f t="shared" si="294"/>
        <v/>
      </c>
      <c r="AH455" s="147"/>
      <c r="AI455" s="147"/>
    </row>
    <row r="456" spans="2:35" ht="19.5" thickTop="1">
      <c r="B456" s="149">
        <v>146</v>
      </c>
      <c r="C456" s="164"/>
      <c r="D456" s="151"/>
      <c r="E456" s="152"/>
      <c r="F456" s="153"/>
      <c r="G456" s="151"/>
      <c r="H456" s="152"/>
      <c r="I456" s="153"/>
      <c r="J456" s="151"/>
      <c r="K456" s="153"/>
      <c r="L456" s="151"/>
      <c r="M456" s="152"/>
      <c r="N456" s="153"/>
      <c r="O456" s="135" t="s">
        <v>170</v>
      </c>
      <c r="P456" s="138"/>
      <c r="Q456" s="141"/>
      <c r="R456" s="135" t="str">
        <f t="shared" ref="R456" si="327">IF($P456="","",IF(OR(RIGHT($P456,1)="m",RIGHT($P456,1)="H"),"分",""))</f>
        <v/>
      </c>
      <c r="S456" s="141"/>
      <c r="T456" s="135" t="str">
        <f t="shared" ref="T456" si="328">IF($P456="","",IF(OR(RIGHT($P456,1)="m",RIGHT($P456,1)="H"),"秒","m"))</f>
        <v/>
      </c>
      <c r="U456" s="144"/>
      <c r="AA456" s="42"/>
      <c r="AB456" s="44" t="str">
        <f>IF($P456="","0",VLOOKUP($P456,登録データ!$Q$4:$R$23,2,FALSE))</f>
        <v>0</v>
      </c>
      <c r="AC456" s="44" t="str">
        <f t="shared" si="292"/>
        <v>00</v>
      </c>
      <c r="AD456" s="44" t="str">
        <f t="shared" si="293"/>
        <v/>
      </c>
      <c r="AE456" s="44" t="str">
        <f t="shared" si="290"/>
        <v>000000</v>
      </c>
      <c r="AF456" s="44" t="str">
        <f t="shared" si="291"/>
        <v/>
      </c>
      <c r="AG456" s="44" t="str">
        <f t="shared" si="294"/>
        <v/>
      </c>
      <c r="AH456" s="147" t="str">
        <f>IF($C456="","",IF($C456="@",0,IF(COUNTIF($C$21:$C$620,$C456)=1,0,1)))</f>
        <v/>
      </c>
      <c r="AI456" s="147" t="str">
        <f>IF($L456="","",IF(OR($L456="北海道",$L456="東京都",$L456="大阪府",$L456="京都府",RIGHT($L456,1)="県"),0,1))</f>
        <v/>
      </c>
    </row>
    <row r="457" spans="2:35">
      <c r="B457" s="130"/>
      <c r="C457" s="165"/>
      <c r="D457" s="154"/>
      <c r="E457" s="155"/>
      <c r="F457" s="156"/>
      <c r="G457" s="154"/>
      <c r="H457" s="155"/>
      <c r="I457" s="156"/>
      <c r="J457" s="154"/>
      <c r="K457" s="156"/>
      <c r="L457" s="154"/>
      <c r="M457" s="155"/>
      <c r="N457" s="156"/>
      <c r="O457" s="136"/>
      <c r="P457" s="139"/>
      <c r="Q457" s="142"/>
      <c r="R457" s="136"/>
      <c r="S457" s="142"/>
      <c r="T457" s="136"/>
      <c r="U457" s="145"/>
      <c r="AA457" s="42"/>
      <c r="AB457" s="44" t="str">
        <f>IF($P457="","0",VLOOKUP($P457,登録データ!$Q$4:$R$23,2,FALSE))</f>
        <v>0</v>
      </c>
      <c r="AC457" s="44" t="str">
        <f t="shared" si="292"/>
        <v>00</v>
      </c>
      <c r="AD457" s="44" t="str">
        <f t="shared" si="293"/>
        <v/>
      </c>
      <c r="AE457" s="44" t="str">
        <f t="shared" si="290"/>
        <v>000000</v>
      </c>
      <c r="AF457" s="44" t="str">
        <f t="shared" si="291"/>
        <v/>
      </c>
      <c r="AG457" s="44" t="str">
        <f t="shared" si="294"/>
        <v/>
      </c>
      <c r="AH457" s="147"/>
      <c r="AI457" s="147"/>
    </row>
    <row r="458" spans="2:35" ht="19.5" thickBot="1">
      <c r="B458" s="150"/>
      <c r="C458" s="166"/>
      <c r="D458" s="157"/>
      <c r="E458" s="158"/>
      <c r="F458" s="159"/>
      <c r="G458" s="157"/>
      <c r="H458" s="158"/>
      <c r="I458" s="159"/>
      <c r="J458" s="157"/>
      <c r="K458" s="159"/>
      <c r="L458" s="157"/>
      <c r="M458" s="158"/>
      <c r="N458" s="159"/>
      <c r="O458" s="137"/>
      <c r="P458" s="140"/>
      <c r="Q458" s="143"/>
      <c r="R458" s="137"/>
      <c r="S458" s="143"/>
      <c r="T458" s="137"/>
      <c r="U458" s="146"/>
      <c r="AA458" s="42"/>
      <c r="AB458" s="44" t="str">
        <f>IF($P458="","0",VLOOKUP($P458,登録データ!$Q$4:$R$23,2,FALSE))</f>
        <v>0</v>
      </c>
      <c r="AC458" s="44" t="str">
        <f t="shared" si="292"/>
        <v>00</v>
      </c>
      <c r="AD458" s="44" t="str">
        <f t="shared" si="293"/>
        <v/>
      </c>
      <c r="AE458" s="44" t="str">
        <f t="shared" si="290"/>
        <v>000000</v>
      </c>
      <c r="AF458" s="44" t="str">
        <f t="shared" si="291"/>
        <v/>
      </c>
      <c r="AG458" s="44" t="str">
        <f t="shared" si="294"/>
        <v/>
      </c>
      <c r="AH458" s="147"/>
      <c r="AI458" s="147"/>
    </row>
    <row r="459" spans="2:35" ht="19.5" thickTop="1">
      <c r="B459" s="149">
        <v>147</v>
      </c>
      <c r="C459" s="164"/>
      <c r="D459" s="151"/>
      <c r="E459" s="152"/>
      <c r="F459" s="153"/>
      <c r="G459" s="151"/>
      <c r="H459" s="152"/>
      <c r="I459" s="153"/>
      <c r="J459" s="151"/>
      <c r="K459" s="153"/>
      <c r="L459" s="151"/>
      <c r="M459" s="152"/>
      <c r="N459" s="153"/>
      <c r="O459" s="135" t="s">
        <v>170</v>
      </c>
      <c r="P459" s="138"/>
      <c r="Q459" s="141"/>
      <c r="R459" s="135" t="str">
        <f t="shared" ref="R459" si="329">IF($P459="","",IF(OR(RIGHT($P459,1)="m",RIGHT($P459,1)="H"),"分",""))</f>
        <v/>
      </c>
      <c r="S459" s="141"/>
      <c r="T459" s="135" t="str">
        <f t="shared" ref="T459" si="330">IF($P459="","",IF(OR(RIGHT($P459,1)="m",RIGHT($P459,1)="H"),"秒","m"))</f>
        <v/>
      </c>
      <c r="U459" s="144"/>
      <c r="AA459" s="42"/>
      <c r="AB459" s="44" t="str">
        <f>IF($P459="","0",VLOOKUP($P459,登録データ!$Q$4:$R$23,2,FALSE))</f>
        <v>0</v>
      </c>
      <c r="AC459" s="44" t="str">
        <f t="shared" si="292"/>
        <v>00</v>
      </c>
      <c r="AD459" s="44" t="str">
        <f t="shared" si="293"/>
        <v/>
      </c>
      <c r="AE459" s="44" t="str">
        <f t="shared" si="290"/>
        <v>000000</v>
      </c>
      <c r="AF459" s="44" t="str">
        <f t="shared" si="291"/>
        <v/>
      </c>
      <c r="AG459" s="44" t="str">
        <f t="shared" si="294"/>
        <v/>
      </c>
      <c r="AH459" s="147" t="str">
        <f>IF($C459="","",IF($C459="@",0,IF(COUNTIF($C$21:$C$620,$C459)=1,0,1)))</f>
        <v/>
      </c>
      <c r="AI459" s="147" t="str">
        <f>IF($L459="","",IF(OR($L459="北海道",$L459="東京都",$L459="大阪府",$L459="京都府",RIGHT($L459,1)="県"),0,1))</f>
        <v/>
      </c>
    </row>
    <row r="460" spans="2:35">
      <c r="B460" s="130"/>
      <c r="C460" s="165"/>
      <c r="D460" s="154"/>
      <c r="E460" s="155"/>
      <c r="F460" s="156"/>
      <c r="G460" s="154"/>
      <c r="H460" s="155"/>
      <c r="I460" s="156"/>
      <c r="J460" s="154"/>
      <c r="K460" s="156"/>
      <c r="L460" s="154"/>
      <c r="M460" s="155"/>
      <c r="N460" s="156"/>
      <c r="O460" s="136"/>
      <c r="P460" s="139"/>
      <c r="Q460" s="142"/>
      <c r="R460" s="136"/>
      <c r="S460" s="142"/>
      <c r="T460" s="136"/>
      <c r="U460" s="145"/>
      <c r="AA460" s="42"/>
      <c r="AB460" s="44" t="str">
        <f>IF($P460="","0",VLOOKUP($P460,登録データ!$Q$4:$R$23,2,FALSE))</f>
        <v>0</v>
      </c>
      <c r="AC460" s="44" t="str">
        <f t="shared" si="292"/>
        <v>00</v>
      </c>
      <c r="AD460" s="44" t="str">
        <f t="shared" si="293"/>
        <v/>
      </c>
      <c r="AE460" s="44" t="str">
        <f t="shared" si="290"/>
        <v>000000</v>
      </c>
      <c r="AF460" s="44" t="str">
        <f t="shared" si="291"/>
        <v/>
      </c>
      <c r="AG460" s="44" t="str">
        <f t="shared" si="294"/>
        <v/>
      </c>
      <c r="AH460" s="147"/>
      <c r="AI460" s="147"/>
    </row>
    <row r="461" spans="2:35" ht="19.5" thickBot="1">
      <c r="B461" s="150"/>
      <c r="C461" s="166"/>
      <c r="D461" s="157"/>
      <c r="E461" s="158"/>
      <c r="F461" s="159"/>
      <c r="G461" s="157"/>
      <c r="H461" s="158"/>
      <c r="I461" s="159"/>
      <c r="J461" s="157"/>
      <c r="K461" s="159"/>
      <c r="L461" s="157"/>
      <c r="M461" s="158"/>
      <c r="N461" s="159"/>
      <c r="O461" s="137"/>
      <c r="P461" s="140"/>
      <c r="Q461" s="143"/>
      <c r="R461" s="137"/>
      <c r="S461" s="143"/>
      <c r="T461" s="137"/>
      <c r="U461" s="146"/>
      <c r="AA461" s="42"/>
      <c r="AB461" s="44" t="str">
        <f>IF($P461="","0",VLOOKUP($P461,登録データ!$Q$4:$R$23,2,FALSE))</f>
        <v>0</v>
      </c>
      <c r="AC461" s="44" t="str">
        <f t="shared" si="292"/>
        <v>00</v>
      </c>
      <c r="AD461" s="44" t="str">
        <f t="shared" si="293"/>
        <v/>
      </c>
      <c r="AE461" s="44" t="str">
        <f t="shared" si="290"/>
        <v>000000</v>
      </c>
      <c r="AF461" s="44" t="str">
        <f t="shared" si="291"/>
        <v/>
      </c>
      <c r="AG461" s="44" t="str">
        <f t="shared" si="294"/>
        <v/>
      </c>
      <c r="AH461" s="147"/>
      <c r="AI461" s="147"/>
    </row>
    <row r="462" spans="2:35" ht="19.5" thickTop="1">
      <c r="B462" s="149">
        <v>148</v>
      </c>
      <c r="C462" s="164"/>
      <c r="D462" s="151"/>
      <c r="E462" s="152"/>
      <c r="F462" s="153"/>
      <c r="G462" s="151"/>
      <c r="H462" s="152"/>
      <c r="I462" s="153"/>
      <c r="J462" s="151"/>
      <c r="K462" s="153"/>
      <c r="L462" s="151"/>
      <c r="M462" s="152"/>
      <c r="N462" s="153"/>
      <c r="O462" s="135" t="s">
        <v>170</v>
      </c>
      <c r="P462" s="138"/>
      <c r="Q462" s="141"/>
      <c r="R462" s="135" t="str">
        <f t="shared" ref="R462" si="331">IF($P462="","",IF(OR(RIGHT($P462,1)="m",RIGHT($P462,1)="H"),"分",""))</f>
        <v/>
      </c>
      <c r="S462" s="141"/>
      <c r="T462" s="135" t="str">
        <f t="shared" ref="T462" si="332">IF($P462="","",IF(OR(RIGHT($P462,1)="m",RIGHT($P462,1)="H"),"秒","m"))</f>
        <v/>
      </c>
      <c r="U462" s="144"/>
      <c r="AA462" s="42"/>
      <c r="AB462" s="44" t="str">
        <f>IF($P462="","0",VLOOKUP($P462,登録データ!$Q$4:$R$23,2,FALSE))</f>
        <v>0</v>
      </c>
      <c r="AC462" s="44" t="str">
        <f t="shared" si="292"/>
        <v>00</v>
      </c>
      <c r="AD462" s="44" t="str">
        <f t="shared" si="293"/>
        <v/>
      </c>
      <c r="AE462" s="44" t="str">
        <f t="shared" si="290"/>
        <v>000000</v>
      </c>
      <c r="AF462" s="44" t="str">
        <f t="shared" si="291"/>
        <v/>
      </c>
      <c r="AG462" s="44" t="str">
        <f t="shared" si="294"/>
        <v/>
      </c>
      <c r="AH462" s="147" t="str">
        <f>IF($C462="","",IF($C462="@",0,IF(COUNTIF($C$21:$C$620,$C462)=1,0,1)))</f>
        <v/>
      </c>
      <c r="AI462" s="147" t="str">
        <f>IF($L462="","",IF(OR($L462="北海道",$L462="東京都",$L462="大阪府",$L462="京都府",RIGHT($L462,1)="県"),0,1))</f>
        <v/>
      </c>
    </row>
    <row r="463" spans="2:35">
      <c r="B463" s="130"/>
      <c r="C463" s="165"/>
      <c r="D463" s="154"/>
      <c r="E463" s="155"/>
      <c r="F463" s="156"/>
      <c r="G463" s="154"/>
      <c r="H463" s="155"/>
      <c r="I463" s="156"/>
      <c r="J463" s="154"/>
      <c r="K463" s="156"/>
      <c r="L463" s="154"/>
      <c r="M463" s="155"/>
      <c r="N463" s="156"/>
      <c r="O463" s="136"/>
      <c r="P463" s="139"/>
      <c r="Q463" s="142"/>
      <c r="R463" s="136"/>
      <c r="S463" s="142"/>
      <c r="T463" s="136"/>
      <c r="U463" s="145"/>
      <c r="AA463" s="42"/>
      <c r="AB463" s="44" t="str">
        <f>IF($P463="","0",VLOOKUP($P463,登録データ!$Q$4:$R$23,2,FALSE))</f>
        <v>0</v>
      </c>
      <c r="AC463" s="44" t="str">
        <f t="shared" si="292"/>
        <v>00</v>
      </c>
      <c r="AD463" s="44" t="str">
        <f t="shared" si="293"/>
        <v/>
      </c>
      <c r="AE463" s="44" t="str">
        <f t="shared" si="290"/>
        <v>000000</v>
      </c>
      <c r="AF463" s="44" t="str">
        <f t="shared" si="291"/>
        <v/>
      </c>
      <c r="AG463" s="44" t="str">
        <f t="shared" si="294"/>
        <v/>
      </c>
      <c r="AH463" s="147"/>
      <c r="AI463" s="147"/>
    </row>
    <row r="464" spans="2:35" ht="19.5" thickBot="1">
      <c r="B464" s="150"/>
      <c r="C464" s="166"/>
      <c r="D464" s="157"/>
      <c r="E464" s="158"/>
      <c r="F464" s="159"/>
      <c r="G464" s="157"/>
      <c r="H464" s="158"/>
      <c r="I464" s="159"/>
      <c r="J464" s="157"/>
      <c r="K464" s="159"/>
      <c r="L464" s="157"/>
      <c r="M464" s="158"/>
      <c r="N464" s="159"/>
      <c r="O464" s="137"/>
      <c r="P464" s="140"/>
      <c r="Q464" s="143"/>
      <c r="R464" s="137"/>
      <c r="S464" s="143"/>
      <c r="T464" s="137"/>
      <c r="U464" s="146"/>
      <c r="AA464" s="42"/>
      <c r="AB464" s="44" t="str">
        <f>IF($P464="","0",VLOOKUP($P464,登録データ!$Q$4:$R$23,2,FALSE))</f>
        <v>0</v>
      </c>
      <c r="AC464" s="44" t="str">
        <f t="shared" si="292"/>
        <v>00</v>
      </c>
      <c r="AD464" s="44" t="str">
        <f t="shared" si="293"/>
        <v/>
      </c>
      <c r="AE464" s="44" t="str">
        <f t="shared" si="290"/>
        <v>000000</v>
      </c>
      <c r="AF464" s="44" t="str">
        <f t="shared" si="291"/>
        <v/>
      </c>
      <c r="AG464" s="44" t="str">
        <f t="shared" si="294"/>
        <v/>
      </c>
      <c r="AH464" s="147"/>
      <c r="AI464" s="147"/>
    </row>
    <row r="465" spans="2:35" ht="19.5" thickTop="1">
      <c r="B465" s="149">
        <v>149</v>
      </c>
      <c r="C465" s="164"/>
      <c r="D465" s="151"/>
      <c r="E465" s="152"/>
      <c r="F465" s="153"/>
      <c r="G465" s="151"/>
      <c r="H465" s="152"/>
      <c r="I465" s="153"/>
      <c r="J465" s="151"/>
      <c r="K465" s="153"/>
      <c r="L465" s="151"/>
      <c r="M465" s="152"/>
      <c r="N465" s="153"/>
      <c r="O465" s="135" t="s">
        <v>170</v>
      </c>
      <c r="P465" s="138"/>
      <c r="Q465" s="141"/>
      <c r="R465" s="135" t="str">
        <f t="shared" ref="R465" si="333">IF($P465="","",IF(OR(RIGHT($P465,1)="m",RIGHT($P465,1)="H"),"分",""))</f>
        <v/>
      </c>
      <c r="S465" s="141"/>
      <c r="T465" s="135" t="str">
        <f t="shared" ref="T465" si="334">IF($P465="","",IF(OR(RIGHT($P465,1)="m",RIGHT($P465,1)="H"),"秒","m"))</f>
        <v/>
      </c>
      <c r="U465" s="144"/>
      <c r="AA465" s="42"/>
      <c r="AB465" s="44" t="str">
        <f>IF($P465="","0",VLOOKUP($P465,登録データ!$Q$4:$R$23,2,FALSE))</f>
        <v>0</v>
      </c>
      <c r="AC465" s="44" t="str">
        <f t="shared" si="292"/>
        <v>00</v>
      </c>
      <c r="AD465" s="44" t="str">
        <f t="shared" si="293"/>
        <v/>
      </c>
      <c r="AE465" s="44" t="str">
        <f t="shared" si="290"/>
        <v>000000</v>
      </c>
      <c r="AF465" s="44" t="str">
        <f t="shared" si="291"/>
        <v/>
      </c>
      <c r="AG465" s="44" t="str">
        <f t="shared" si="294"/>
        <v/>
      </c>
      <c r="AH465" s="147" t="str">
        <f>IF($C465="","",IF($C465="@",0,IF(COUNTIF($C$21:$C$620,$C465)=1,0,1)))</f>
        <v/>
      </c>
      <c r="AI465" s="147" t="str">
        <f>IF($L465="","",IF(OR($L465="北海道",$L465="東京都",$L465="大阪府",$L465="京都府",RIGHT($L465,1)="県"),0,1))</f>
        <v/>
      </c>
    </row>
    <row r="466" spans="2:35">
      <c r="B466" s="130"/>
      <c r="C466" s="165"/>
      <c r="D466" s="154"/>
      <c r="E466" s="155"/>
      <c r="F466" s="156"/>
      <c r="G466" s="154"/>
      <c r="H466" s="155"/>
      <c r="I466" s="156"/>
      <c r="J466" s="154"/>
      <c r="K466" s="156"/>
      <c r="L466" s="154"/>
      <c r="M466" s="155"/>
      <c r="N466" s="156"/>
      <c r="O466" s="136"/>
      <c r="P466" s="139"/>
      <c r="Q466" s="142"/>
      <c r="R466" s="136"/>
      <c r="S466" s="142"/>
      <c r="T466" s="136"/>
      <c r="U466" s="145"/>
      <c r="AA466" s="42"/>
      <c r="AB466" s="44" t="str">
        <f>IF($P466="","0",VLOOKUP($P466,登録データ!$Q$4:$R$23,2,FALSE))</f>
        <v>0</v>
      </c>
      <c r="AC466" s="44" t="str">
        <f t="shared" si="292"/>
        <v>00</v>
      </c>
      <c r="AD466" s="44" t="str">
        <f t="shared" si="293"/>
        <v/>
      </c>
      <c r="AE466" s="44" t="str">
        <f t="shared" si="290"/>
        <v>000000</v>
      </c>
      <c r="AF466" s="44" t="str">
        <f t="shared" si="291"/>
        <v/>
      </c>
      <c r="AG466" s="44" t="str">
        <f t="shared" si="294"/>
        <v/>
      </c>
      <c r="AH466" s="147"/>
      <c r="AI466" s="147"/>
    </row>
    <row r="467" spans="2:35" ht="19.5" thickBot="1">
      <c r="B467" s="150"/>
      <c r="C467" s="166"/>
      <c r="D467" s="157"/>
      <c r="E467" s="158"/>
      <c r="F467" s="159"/>
      <c r="G467" s="157"/>
      <c r="H467" s="158"/>
      <c r="I467" s="159"/>
      <c r="J467" s="157"/>
      <c r="K467" s="159"/>
      <c r="L467" s="157"/>
      <c r="M467" s="158"/>
      <c r="N467" s="159"/>
      <c r="O467" s="137"/>
      <c r="P467" s="140"/>
      <c r="Q467" s="143"/>
      <c r="R467" s="137"/>
      <c r="S467" s="143"/>
      <c r="T467" s="137"/>
      <c r="U467" s="146"/>
      <c r="AA467" s="42"/>
      <c r="AB467" s="44" t="str">
        <f>IF($P467="","0",VLOOKUP($P467,登録データ!$Q$4:$R$23,2,FALSE))</f>
        <v>0</v>
      </c>
      <c r="AC467" s="44" t="str">
        <f t="shared" si="292"/>
        <v>00</v>
      </c>
      <c r="AD467" s="44" t="str">
        <f t="shared" si="293"/>
        <v/>
      </c>
      <c r="AE467" s="44" t="str">
        <f t="shared" si="290"/>
        <v>000000</v>
      </c>
      <c r="AF467" s="44" t="str">
        <f t="shared" si="291"/>
        <v/>
      </c>
      <c r="AG467" s="44" t="str">
        <f t="shared" si="294"/>
        <v/>
      </c>
      <c r="AH467" s="147"/>
      <c r="AI467" s="147"/>
    </row>
    <row r="468" spans="2:35" ht="19.5" thickTop="1">
      <c r="B468" s="149">
        <v>150</v>
      </c>
      <c r="C468" s="164"/>
      <c r="D468" s="151"/>
      <c r="E468" s="152"/>
      <c r="F468" s="153"/>
      <c r="G468" s="151"/>
      <c r="H468" s="152"/>
      <c r="I468" s="153"/>
      <c r="J468" s="151"/>
      <c r="K468" s="153"/>
      <c r="L468" s="151"/>
      <c r="M468" s="152"/>
      <c r="N468" s="153"/>
      <c r="O468" s="135" t="s">
        <v>170</v>
      </c>
      <c r="P468" s="138"/>
      <c r="Q468" s="141"/>
      <c r="R468" s="135" t="str">
        <f t="shared" ref="R468" si="335">IF($P468="","",IF(OR(RIGHT($P468,1)="m",RIGHT($P468,1)="H"),"分",""))</f>
        <v/>
      </c>
      <c r="S468" s="141"/>
      <c r="T468" s="135" t="str">
        <f t="shared" ref="T468" si="336">IF($P468="","",IF(OR(RIGHT($P468,1)="m",RIGHT($P468,1)="H"),"秒","m"))</f>
        <v/>
      </c>
      <c r="U468" s="144"/>
      <c r="AA468" s="42"/>
      <c r="AB468" s="44" t="str">
        <f>IF($P468="","0",VLOOKUP($P468,登録データ!$Q$4:$R$23,2,FALSE))</f>
        <v>0</v>
      </c>
      <c r="AC468" s="44" t="str">
        <f t="shared" si="292"/>
        <v>00</v>
      </c>
      <c r="AD468" s="44" t="str">
        <f t="shared" si="293"/>
        <v/>
      </c>
      <c r="AE468" s="44" t="str">
        <f t="shared" si="290"/>
        <v>000000</v>
      </c>
      <c r="AF468" s="44" t="str">
        <f t="shared" si="291"/>
        <v/>
      </c>
      <c r="AG468" s="44" t="str">
        <f t="shared" si="294"/>
        <v/>
      </c>
      <c r="AH468" s="147" t="str">
        <f>IF($C468="","",IF($C468="@",0,IF(COUNTIF($C$21:$C$620,$C468)=1,0,1)))</f>
        <v/>
      </c>
      <c r="AI468" s="147" t="str">
        <f>IF($L468="","",IF(OR($L468="北海道",$L468="東京都",$L468="大阪府",$L468="京都府",RIGHT($L468,1)="県"),0,1))</f>
        <v/>
      </c>
    </row>
    <row r="469" spans="2:35">
      <c r="B469" s="130"/>
      <c r="C469" s="165"/>
      <c r="D469" s="154"/>
      <c r="E469" s="155"/>
      <c r="F469" s="156"/>
      <c r="G469" s="154"/>
      <c r="H469" s="155"/>
      <c r="I469" s="156"/>
      <c r="J469" s="154"/>
      <c r="K469" s="156"/>
      <c r="L469" s="154"/>
      <c r="M469" s="155"/>
      <c r="N469" s="156"/>
      <c r="O469" s="136"/>
      <c r="P469" s="139"/>
      <c r="Q469" s="142"/>
      <c r="R469" s="136"/>
      <c r="S469" s="142"/>
      <c r="T469" s="136"/>
      <c r="U469" s="145"/>
      <c r="AA469" s="42"/>
      <c r="AB469" s="44" t="str">
        <f>IF($P469="","0",VLOOKUP($P469,登録データ!$Q$4:$R$23,2,FALSE))</f>
        <v>0</v>
      </c>
      <c r="AC469" s="44" t="str">
        <f t="shared" si="292"/>
        <v>00</v>
      </c>
      <c r="AD469" s="44" t="str">
        <f t="shared" si="293"/>
        <v/>
      </c>
      <c r="AE469" s="44" t="str">
        <f t="shared" ref="AE469:AE532" si="337">IF($AD469=2,IF($S469="","0000",CONCATENATE(RIGHT($S469+100,2),$AC469)),IF($S469="","000000",CONCATENATE(RIGHT($Q469+100,2),RIGHT($S469+100,2),$AC469)))</f>
        <v>000000</v>
      </c>
      <c r="AF469" s="44" t="str">
        <f t="shared" ref="AF469:AF532" si="338">IF($P469="","",CONCATENATE($AB469," ",IF($AD469=1,RIGHT($AE469+10000000,7),RIGHT($AE469+100000,5))))</f>
        <v/>
      </c>
      <c r="AG469" s="44" t="str">
        <f t="shared" si="294"/>
        <v/>
      </c>
      <c r="AH469" s="147"/>
      <c r="AI469" s="147"/>
    </row>
    <row r="470" spans="2:35" ht="19.5" thickBot="1">
      <c r="B470" s="150"/>
      <c r="C470" s="166"/>
      <c r="D470" s="157"/>
      <c r="E470" s="158"/>
      <c r="F470" s="159"/>
      <c r="G470" s="157"/>
      <c r="H470" s="158"/>
      <c r="I470" s="159"/>
      <c r="J470" s="157"/>
      <c r="K470" s="159"/>
      <c r="L470" s="157"/>
      <c r="M470" s="158"/>
      <c r="N470" s="159"/>
      <c r="O470" s="137"/>
      <c r="P470" s="140"/>
      <c r="Q470" s="143"/>
      <c r="R470" s="137"/>
      <c r="S470" s="143"/>
      <c r="T470" s="137"/>
      <c r="U470" s="146"/>
      <c r="AA470" s="42"/>
      <c r="AB470" s="44" t="str">
        <f>IF($P470="","0",VLOOKUP($P470,登録データ!$Q$4:$R$23,2,FALSE))</f>
        <v>0</v>
      </c>
      <c r="AC470" s="44" t="str">
        <f t="shared" ref="AC470:AC533" si="339">IF($U470="","00",IF(LEN($U470)=1,$U470*10,$U470))</f>
        <v>00</v>
      </c>
      <c r="AD470" s="44" t="str">
        <f t="shared" ref="AD470:AD533" si="340">IF($P470="","",IF(OR(RIGHT($P470,1)="m",RIGHT($P470,1)="H"),1,2))</f>
        <v/>
      </c>
      <c r="AE470" s="44" t="str">
        <f t="shared" si="337"/>
        <v>000000</v>
      </c>
      <c r="AF470" s="44" t="str">
        <f t="shared" si="338"/>
        <v/>
      </c>
      <c r="AG470" s="44" t="str">
        <f t="shared" ref="AG470:AG533" si="341">IF($S470="","",IF(OR(VALUE($S470)&lt;60,$T470="m"),0,1))</f>
        <v/>
      </c>
      <c r="AH470" s="147"/>
      <c r="AI470" s="147"/>
    </row>
    <row r="471" spans="2:35" ht="19.5" thickTop="1">
      <c r="B471" s="149">
        <v>151</v>
      </c>
      <c r="C471" s="164"/>
      <c r="D471" s="151"/>
      <c r="E471" s="152"/>
      <c r="F471" s="153"/>
      <c r="G471" s="151"/>
      <c r="H471" s="152"/>
      <c r="I471" s="153"/>
      <c r="J471" s="151"/>
      <c r="K471" s="153"/>
      <c r="L471" s="151"/>
      <c r="M471" s="152"/>
      <c r="N471" s="153"/>
      <c r="O471" s="135" t="s">
        <v>170</v>
      </c>
      <c r="P471" s="138"/>
      <c r="Q471" s="141"/>
      <c r="R471" s="135" t="str">
        <f t="shared" ref="R471" si="342">IF($P471="","",IF(OR(RIGHT($P471,1)="m",RIGHT($P471,1)="H"),"分",""))</f>
        <v/>
      </c>
      <c r="S471" s="141"/>
      <c r="T471" s="135" t="str">
        <f t="shared" ref="T471" si="343">IF($P471="","",IF(OR(RIGHT($P471,1)="m",RIGHT($P471,1)="H"),"秒","m"))</f>
        <v/>
      </c>
      <c r="U471" s="144"/>
      <c r="AA471" s="42"/>
      <c r="AB471" s="44" t="str">
        <f>IF($P471="","0",VLOOKUP($P471,登録データ!$Q$4:$R$23,2,FALSE))</f>
        <v>0</v>
      </c>
      <c r="AC471" s="44" t="str">
        <f t="shared" si="339"/>
        <v>00</v>
      </c>
      <c r="AD471" s="44" t="str">
        <f t="shared" si="340"/>
        <v/>
      </c>
      <c r="AE471" s="44" t="str">
        <f t="shared" si="337"/>
        <v>000000</v>
      </c>
      <c r="AF471" s="44" t="str">
        <f t="shared" si="338"/>
        <v/>
      </c>
      <c r="AG471" s="44" t="str">
        <f t="shared" si="341"/>
        <v/>
      </c>
      <c r="AH471" s="147" t="str">
        <f>IF($C471="","",IF($C471="@",0,IF(COUNTIF($C$21:$C$620,$C471)=1,0,1)))</f>
        <v/>
      </c>
      <c r="AI471" s="147" t="str">
        <f>IF($L471="","",IF(OR($L471="北海道",$L471="東京都",$L471="大阪府",$L471="京都府",RIGHT($L471,1)="県"),0,1))</f>
        <v/>
      </c>
    </row>
    <row r="472" spans="2:35">
      <c r="B472" s="130"/>
      <c r="C472" s="165"/>
      <c r="D472" s="154"/>
      <c r="E472" s="155"/>
      <c r="F472" s="156"/>
      <c r="G472" s="154"/>
      <c r="H472" s="155"/>
      <c r="I472" s="156"/>
      <c r="J472" s="154"/>
      <c r="K472" s="156"/>
      <c r="L472" s="154"/>
      <c r="M472" s="155"/>
      <c r="N472" s="156"/>
      <c r="O472" s="136"/>
      <c r="P472" s="139"/>
      <c r="Q472" s="142"/>
      <c r="R472" s="136"/>
      <c r="S472" s="142"/>
      <c r="T472" s="136"/>
      <c r="U472" s="145"/>
      <c r="AA472" s="42"/>
      <c r="AB472" s="44" t="str">
        <f>IF($P472="","0",VLOOKUP($P472,登録データ!$Q$4:$R$23,2,FALSE))</f>
        <v>0</v>
      </c>
      <c r="AC472" s="44" t="str">
        <f t="shared" si="339"/>
        <v>00</v>
      </c>
      <c r="AD472" s="44" t="str">
        <f t="shared" si="340"/>
        <v/>
      </c>
      <c r="AE472" s="44" t="str">
        <f t="shared" si="337"/>
        <v>000000</v>
      </c>
      <c r="AF472" s="44" t="str">
        <f t="shared" si="338"/>
        <v/>
      </c>
      <c r="AG472" s="44" t="str">
        <f t="shared" si="341"/>
        <v/>
      </c>
      <c r="AH472" s="147"/>
      <c r="AI472" s="147"/>
    </row>
    <row r="473" spans="2:35" ht="19.5" thickBot="1">
      <c r="B473" s="150"/>
      <c r="C473" s="166"/>
      <c r="D473" s="157"/>
      <c r="E473" s="158"/>
      <c r="F473" s="159"/>
      <c r="G473" s="157"/>
      <c r="H473" s="158"/>
      <c r="I473" s="159"/>
      <c r="J473" s="157"/>
      <c r="K473" s="159"/>
      <c r="L473" s="157"/>
      <c r="M473" s="158"/>
      <c r="N473" s="159"/>
      <c r="O473" s="137"/>
      <c r="P473" s="140"/>
      <c r="Q473" s="143"/>
      <c r="R473" s="137"/>
      <c r="S473" s="143"/>
      <c r="T473" s="137"/>
      <c r="U473" s="146"/>
      <c r="AA473" s="42"/>
      <c r="AB473" s="44" t="str">
        <f>IF($P473="","0",VLOOKUP($P473,登録データ!$Q$4:$R$23,2,FALSE))</f>
        <v>0</v>
      </c>
      <c r="AC473" s="44" t="str">
        <f t="shared" si="339"/>
        <v>00</v>
      </c>
      <c r="AD473" s="44" t="str">
        <f t="shared" si="340"/>
        <v/>
      </c>
      <c r="AE473" s="44" t="str">
        <f t="shared" si="337"/>
        <v>000000</v>
      </c>
      <c r="AF473" s="44" t="str">
        <f t="shared" si="338"/>
        <v/>
      </c>
      <c r="AG473" s="44" t="str">
        <f t="shared" si="341"/>
        <v/>
      </c>
      <c r="AH473" s="147"/>
      <c r="AI473" s="147"/>
    </row>
    <row r="474" spans="2:35" ht="19.5" thickTop="1">
      <c r="B474" s="149">
        <v>152</v>
      </c>
      <c r="C474" s="164"/>
      <c r="D474" s="151"/>
      <c r="E474" s="152"/>
      <c r="F474" s="153"/>
      <c r="G474" s="151"/>
      <c r="H474" s="152"/>
      <c r="I474" s="153"/>
      <c r="J474" s="151"/>
      <c r="K474" s="153"/>
      <c r="L474" s="151"/>
      <c r="M474" s="152"/>
      <c r="N474" s="153"/>
      <c r="O474" s="135" t="s">
        <v>170</v>
      </c>
      <c r="P474" s="138"/>
      <c r="Q474" s="141"/>
      <c r="R474" s="135" t="str">
        <f t="shared" ref="R474" si="344">IF($P474="","",IF(OR(RIGHT($P474,1)="m",RIGHT($P474,1)="H"),"分",""))</f>
        <v/>
      </c>
      <c r="S474" s="141"/>
      <c r="T474" s="135" t="str">
        <f t="shared" ref="T474" si="345">IF($P474="","",IF(OR(RIGHT($P474,1)="m",RIGHT($P474,1)="H"),"秒","m"))</f>
        <v/>
      </c>
      <c r="U474" s="144"/>
      <c r="AA474" s="42"/>
      <c r="AB474" s="44" t="str">
        <f>IF($P474="","0",VLOOKUP($P474,登録データ!$Q$4:$R$23,2,FALSE))</f>
        <v>0</v>
      </c>
      <c r="AC474" s="44" t="str">
        <f t="shared" si="339"/>
        <v>00</v>
      </c>
      <c r="AD474" s="44" t="str">
        <f t="shared" si="340"/>
        <v/>
      </c>
      <c r="AE474" s="44" t="str">
        <f t="shared" si="337"/>
        <v>000000</v>
      </c>
      <c r="AF474" s="44" t="str">
        <f t="shared" si="338"/>
        <v/>
      </c>
      <c r="AG474" s="44" t="str">
        <f t="shared" si="341"/>
        <v/>
      </c>
      <c r="AH474" s="147" t="str">
        <f>IF($C474="","",IF($C474="@",0,IF(COUNTIF($C$21:$C$620,$C474)=1,0,1)))</f>
        <v/>
      </c>
      <c r="AI474" s="147" t="str">
        <f>IF($L474="","",IF(OR($L474="北海道",$L474="東京都",$L474="大阪府",$L474="京都府",RIGHT($L474,1)="県"),0,1))</f>
        <v/>
      </c>
    </row>
    <row r="475" spans="2:35">
      <c r="B475" s="130"/>
      <c r="C475" s="165"/>
      <c r="D475" s="154"/>
      <c r="E475" s="155"/>
      <c r="F475" s="156"/>
      <c r="G475" s="154"/>
      <c r="H475" s="155"/>
      <c r="I475" s="156"/>
      <c r="J475" s="154"/>
      <c r="K475" s="156"/>
      <c r="L475" s="154"/>
      <c r="M475" s="155"/>
      <c r="N475" s="156"/>
      <c r="O475" s="136"/>
      <c r="P475" s="139"/>
      <c r="Q475" s="142"/>
      <c r="R475" s="136"/>
      <c r="S475" s="142"/>
      <c r="T475" s="136"/>
      <c r="U475" s="145"/>
      <c r="AA475" s="42"/>
      <c r="AB475" s="44" t="str">
        <f>IF($P475="","0",VLOOKUP($P475,登録データ!$Q$4:$R$23,2,FALSE))</f>
        <v>0</v>
      </c>
      <c r="AC475" s="44" t="str">
        <f t="shared" si="339"/>
        <v>00</v>
      </c>
      <c r="AD475" s="44" t="str">
        <f t="shared" si="340"/>
        <v/>
      </c>
      <c r="AE475" s="44" t="str">
        <f t="shared" si="337"/>
        <v>000000</v>
      </c>
      <c r="AF475" s="44" t="str">
        <f t="shared" si="338"/>
        <v/>
      </c>
      <c r="AG475" s="44" t="str">
        <f t="shared" si="341"/>
        <v/>
      </c>
      <c r="AH475" s="147"/>
      <c r="AI475" s="147"/>
    </row>
    <row r="476" spans="2:35" ht="19.5" thickBot="1">
      <c r="B476" s="150"/>
      <c r="C476" s="166"/>
      <c r="D476" s="157"/>
      <c r="E476" s="158"/>
      <c r="F476" s="159"/>
      <c r="G476" s="157"/>
      <c r="H476" s="158"/>
      <c r="I476" s="159"/>
      <c r="J476" s="157"/>
      <c r="K476" s="159"/>
      <c r="L476" s="157"/>
      <c r="M476" s="158"/>
      <c r="N476" s="159"/>
      <c r="O476" s="137"/>
      <c r="P476" s="140"/>
      <c r="Q476" s="143"/>
      <c r="R476" s="137"/>
      <c r="S476" s="143"/>
      <c r="T476" s="137"/>
      <c r="U476" s="146"/>
      <c r="AA476" s="42"/>
      <c r="AB476" s="44" t="str">
        <f>IF($P476="","0",VLOOKUP($P476,登録データ!$Q$4:$R$23,2,FALSE))</f>
        <v>0</v>
      </c>
      <c r="AC476" s="44" t="str">
        <f t="shared" si="339"/>
        <v>00</v>
      </c>
      <c r="AD476" s="44" t="str">
        <f t="shared" si="340"/>
        <v/>
      </c>
      <c r="AE476" s="44" t="str">
        <f t="shared" si="337"/>
        <v>000000</v>
      </c>
      <c r="AF476" s="44" t="str">
        <f t="shared" si="338"/>
        <v/>
      </c>
      <c r="AG476" s="44" t="str">
        <f t="shared" si="341"/>
        <v/>
      </c>
      <c r="AH476" s="147"/>
      <c r="AI476" s="147"/>
    </row>
    <row r="477" spans="2:35" ht="19.5" thickTop="1">
      <c r="B477" s="149">
        <v>153</v>
      </c>
      <c r="C477" s="164"/>
      <c r="D477" s="151"/>
      <c r="E477" s="152"/>
      <c r="F477" s="153"/>
      <c r="G477" s="151"/>
      <c r="H477" s="152"/>
      <c r="I477" s="153"/>
      <c r="J477" s="151"/>
      <c r="K477" s="153"/>
      <c r="L477" s="151"/>
      <c r="M477" s="152"/>
      <c r="N477" s="153"/>
      <c r="O477" s="135" t="s">
        <v>170</v>
      </c>
      <c r="P477" s="138"/>
      <c r="Q477" s="141"/>
      <c r="R477" s="135" t="str">
        <f t="shared" ref="R477" si="346">IF($P477="","",IF(OR(RIGHT($P477,1)="m",RIGHT($P477,1)="H"),"分",""))</f>
        <v/>
      </c>
      <c r="S477" s="141"/>
      <c r="T477" s="135" t="str">
        <f t="shared" ref="T477" si="347">IF($P477="","",IF(OR(RIGHT($P477,1)="m",RIGHT($P477,1)="H"),"秒","m"))</f>
        <v/>
      </c>
      <c r="U477" s="144"/>
      <c r="AA477" s="42"/>
      <c r="AB477" s="44" t="str">
        <f>IF($P477="","0",VLOOKUP($P477,登録データ!$Q$4:$R$23,2,FALSE))</f>
        <v>0</v>
      </c>
      <c r="AC477" s="44" t="str">
        <f t="shared" si="339"/>
        <v>00</v>
      </c>
      <c r="AD477" s="44" t="str">
        <f t="shared" si="340"/>
        <v/>
      </c>
      <c r="AE477" s="44" t="str">
        <f t="shared" si="337"/>
        <v>000000</v>
      </c>
      <c r="AF477" s="44" t="str">
        <f t="shared" si="338"/>
        <v/>
      </c>
      <c r="AG477" s="44" t="str">
        <f t="shared" si="341"/>
        <v/>
      </c>
      <c r="AH477" s="147" t="str">
        <f>IF($C477="","",IF($C477="@",0,IF(COUNTIF($C$21:$C$620,$C477)=1,0,1)))</f>
        <v/>
      </c>
      <c r="AI477" s="147" t="str">
        <f>IF($L477="","",IF(OR($L477="北海道",$L477="東京都",$L477="大阪府",$L477="京都府",RIGHT($L477,1)="県"),0,1))</f>
        <v/>
      </c>
    </row>
    <row r="478" spans="2:35">
      <c r="B478" s="130"/>
      <c r="C478" s="165"/>
      <c r="D478" s="154"/>
      <c r="E478" s="155"/>
      <c r="F478" s="156"/>
      <c r="G478" s="154"/>
      <c r="H478" s="155"/>
      <c r="I478" s="156"/>
      <c r="J478" s="154"/>
      <c r="K478" s="156"/>
      <c r="L478" s="154"/>
      <c r="M478" s="155"/>
      <c r="N478" s="156"/>
      <c r="O478" s="136"/>
      <c r="P478" s="139"/>
      <c r="Q478" s="142"/>
      <c r="R478" s="136"/>
      <c r="S478" s="142"/>
      <c r="T478" s="136"/>
      <c r="U478" s="145"/>
      <c r="AA478" s="42"/>
      <c r="AB478" s="44" t="str">
        <f>IF($P478="","0",VLOOKUP($P478,登録データ!$Q$4:$R$23,2,FALSE))</f>
        <v>0</v>
      </c>
      <c r="AC478" s="44" t="str">
        <f t="shared" si="339"/>
        <v>00</v>
      </c>
      <c r="AD478" s="44" t="str">
        <f t="shared" si="340"/>
        <v/>
      </c>
      <c r="AE478" s="44" t="str">
        <f t="shared" si="337"/>
        <v>000000</v>
      </c>
      <c r="AF478" s="44" t="str">
        <f t="shared" si="338"/>
        <v/>
      </c>
      <c r="AG478" s="44" t="str">
        <f t="shared" si="341"/>
        <v/>
      </c>
      <c r="AH478" s="147"/>
      <c r="AI478" s="147"/>
    </row>
    <row r="479" spans="2:35" ht="19.5" thickBot="1">
      <c r="B479" s="150"/>
      <c r="C479" s="166"/>
      <c r="D479" s="157"/>
      <c r="E479" s="158"/>
      <c r="F479" s="159"/>
      <c r="G479" s="157"/>
      <c r="H479" s="158"/>
      <c r="I479" s="159"/>
      <c r="J479" s="157"/>
      <c r="K479" s="159"/>
      <c r="L479" s="157"/>
      <c r="M479" s="158"/>
      <c r="N479" s="159"/>
      <c r="O479" s="137"/>
      <c r="P479" s="140"/>
      <c r="Q479" s="143"/>
      <c r="R479" s="137"/>
      <c r="S479" s="143"/>
      <c r="T479" s="137"/>
      <c r="U479" s="146"/>
      <c r="AA479" s="42"/>
      <c r="AB479" s="44" t="str">
        <f>IF($P479="","0",VLOOKUP($P479,登録データ!$Q$4:$R$23,2,FALSE))</f>
        <v>0</v>
      </c>
      <c r="AC479" s="44" t="str">
        <f t="shared" si="339"/>
        <v>00</v>
      </c>
      <c r="AD479" s="44" t="str">
        <f t="shared" si="340"/>
        <v/>
      </c>
      <c r="AE479" s="44" t="str">
        <f t="shared" si="337"/>
        <v>000000</v>
      </c>
      <c r="AF479" s="44" t="str">
        <f t="shared" si="338"/>
        <v/>
      </c>
      <c r="AG479" s="44" t="str">
        <f t="shared" si="341"/>
        <v/>
      </c>
      <c r="AH479" s="147"/>
      <c r="AI479" s="147"/>
    </row>
    <row r="480" spans="2:35" ht="19.5" thickTop="1">
      <c r="B480" s="149">
        <v>154</v>
      </c>
      <c r="C480" s="164"/>
      <c r="D480" s="151"/>
      <c r="E480" s="152"/>
      <c r="F480" s="153"/>
      <c r="G480" s="151"/>
      <c r="H480" s="152"/>
      <c r="I480" s="153"/>
      <c r="J480" s="151"/>
      <c r="K480" s="153"/>
      <c r="L480" s="151"/>
      <c r="M480" s="152"/>
      <c r="N480" s="153"/>
      <c r="O480" s="135" t="s">
        <v>170</v>
      </c>
      <c r="P480" s="138"/>
      <c r="Q480" s="141"/>
      <c r="R480" s="135" t="str">
        <f t="shared" ref="R480" si="348">IF($P480="","",IF(OR(RIGHT($P480,1)="m",RIGHT($P480,1)="H"),"分",""))</f>
        <v/>
      </c>
      <c r="S480" s="141"/>
      <c r="T480" s="135" t="str">
        <f t="shared" ref="T480" si="349">IF($P480="","",IF(OR(RIGHT($P480,1)="m",RIGHT($P480,1)="H"),"秒","m"))</f>
        <v/>
      </c>
      <c r="U480" s="144"/>
      <c r="AA480" s="42"/>
      <c r="AB480" s="44" t="str">
        <f>IF($P480="","0",VLOOKUP($P480,登録データ!$Q$4:$R$23,2,FALSE))</f>
        <v>0</v>
      </c>
      <c r="AC480" s="44" t="str">
        <f t="shared" si="339"/>
        <v>00</v>
      </c>
      <c r="AD480" s="44" t="str">
        <f t="shared" si="340"/>
        <v/>
      </c>
      <c r="AE480" s="44" t="str">
        <f t="shared" si="337"/>
        <v>000000</v>
      </c>
      <c r="AF480" s="44" t="str">
        <f t="shared" si="338"/>
        <v/>
      </c>
      <c r="AG480" s="44" t="str">
        <f t="shared" si="341"/>
        <v/>
      </c>
      <c r="AH480" s="147" t="str">
        <f>IF($C480="","",IF($C480="@",0,IF(COUNTIF($C$21:$C$620,$C480)=1,0,1)))</f>
        <v/>
      </c>
      <c r="AI480" s="147" t="str">
        <f>IF($L480="","",IF(OR($L480="北海道",$L480="東京都",$L480="大阪府",$L480="京都府",RIGHT($L480,1)="県"),0,1))</f>
        <v/>
      </c>
    </row>
    <row r="481" spans="2:35">
      <c r="B481" s="130"/>
      <c r="C481" s="165"/>
      <c r="D481" s="154"/>
      <c r="E481" s="155"/>
      <c r="F481" s="156"/>
      <c r="G481" s="154"/>
      <c r="H481" s="155"/>
      <c r="I481" s="156"/>
      <c r="J481" s="154"/>
      <c r="K481" s="156"/>
      <c r="L481" s="154"/>
      <c r="M481" s="155"/>
      <c r="N481" s="156"/>
      <c r="O481" s="136"/>
      <c r="P481" s="139"/>
      <c r="Q481" s="142"/>
      <c r="R481" s="136"/>
      <c r="S481" s="142"/>
      <c r="T481" s="136"/>
      <c r="U481" s="145"/>
      <c r="AA481" s="42"/>
      <c r="AB481" s="44" t="str">
        <f>IF($P481="","0",VLOOKUP($P481,登録データ!$Q$4:$R$23,2,FALSE))</f>
        <v>0</v>
      </c>
      <c r="AC481" s="44" t="str">
        <f t="shared" si="339"/>
        <v>00</v>
      </c>
      <c r="AD481" s="44" t="str">
        <f t="shared" si="340"/>
        <v/>
      </c>
      <c r="AE481" s="44" t="str">
        <f t="shared" si="337"/>
        <v>000000</v>
      </c>
      <c r="AF481" s="44" t="str">
        <f t="shared" si="338"/>
        <v/>
      </c>
      <c r="AG481" s="44" t="str">
        <f t="shared" si="341"/>
        <v/>
      </c>
      <c r="AH481" s="147"/>
      <c r="AI481" s="147"/>
    </row>
    <row r="482" spans="2:35" ht="19.5" thickBot="1">
      <c r="B482" s="150"/>
      <c r="C482" s="166"/>
      <c r="D482" s="157"/>
      <c r="E482" s="158"/>
      <c r="F482" s="159"/>
      <c r="G482" s="157"/>
      <c r="H482" s="158"/>
      <c r="I482" s="159"/>
      <c r="J482" s="157"/>
      <c r="K482" s="159"/>
      <c r="L482" s="157"/>
      <c r="M482" s="158"/>
      <c r="N482" s="159"/>
      <c r="O482" s="137"/>
      <c r="P482" s="140"/>
      <c r="Q482" s="143"/>
      <c r="R482" s="137"/>
      <c r="S482" s="143"/>
      <c r="T482" s="137"/>
      <c r="U482" s="146"/>
      <c r="AA482" s="42"/>
      <c r="AB482" s="44" t="str">
        <f>IF($P482="","0",VLOOKUP($P482,登録データ!$Q$4:$R$23,2,FALSE))</f>
        <v>0</v>
      </c>
      <c r="AC482" s="44" t="str">
        <f t="shared" si="339"/>
        <v>00</v>
      </c>
      <c r="AD482" s="44" t="str">
        <f t="shared" si="340"/>
        <v/>
      </c>
      <c r="AE482" s="44" t="str">
        <f t="shared" si="337"/>
        <v>000000</v>
      </c>
      <c r="AF482" s="44" t="str">
        <f t="shared" si="338"/>
        <v/>
      </c>
      <c r="AG482" s="44" t="str">
        <f t="shared" si="341"/>
        <v/>
      </c>
      <c r="AH482" s="147"/>
      <c r="AI482" s="147"/>
    </row>
    <row r="483" spans="2:35" ht="19.5" thickTop="1">
      <c r="B483" s="149">
        <v>155</v>
      </c>
      <c r="C483" s="164"/>
      <c r="D483" s="151"/>
      <c r="E483" s="152"/>
      <c r="F483" s="153"/>
      <c r="G483" s="151"/>
      <c r="H483" s="152"/>
      <c r="I483" s="153"/>
      <c r="J483" s="151"/>
      <c r="K483" s="153"/>
      <c r="L483" s="151"/>
      <c r="M483" s="152"/>
      <c r="N483" s="153"/>
      <c r="O483" s="135" t="s">
        <v>170</v>
      </c>
      <c r="P483" s="138"/>
      <c r="Q483" s="141"/>
      <c r="R483" s="135" t="str">
        <f t="shared" ref="R483" si="350">IF($P483="","",IF(OR(RIGHT($P483,1)="m",RIGHT($P483,1)="H"),"分",""))</f>
        <v/>
      </c>
      <c r="S483" s="141"/>
      <c r="T483" s="135" t="str">
        <f t="shared" ref="T483" si="351">IF($P483="","",IF(OR(RIGHT($P483,1)="m",RIGHT($P483,1)="H"),"秒","m"))</f>
        <v/>
      </c>
      <c r="U483" s="144"/>
      <c r="AA483" s="42"/>
      <c r="AB483" s="44" t="str">
        <f>IF($P483="","0",VLOOKUP($P483,登録データ!$Q$4:$R$23,2,FALSE))</f>
        <v>0</v>
      </c>
      <c r="AC483" s="44" t="str">
        <f t="shared" si="339"/>
        <v>00</v>
      </c>
      <c r="AD483" s="44" t="str">
        <f t="shared" si="340"/>
        <v/>
      </c>
      <c r="AE483" s="44" t="str">
        <f t="shared" si="337"/>
        <v>000000</v>
      </c>
      <c r="AF483" s="44" t="str">
        <f t="shared" si="338"/>
        <v/>
      </c>
      <c r="AG483" s="44" t="str">
        <f t="shared" si="341"/>
        <v/>
      </c>
      <c r="AH483" s="147" t="str">
        <f>IF($C483="","",IF($C483="@",0,IF(COUNTIF($C$21:$C$620,$C483)=1,0,1)))</f>
        <v/>
      </c>
      <c r="AI483" s="147" t="str">
        <f>IF($L483="","",IF(OR($L483="北海道",$L483="東京都",$L483="大阪府",$L483="京都府",RIGHT($L483,1)="県"),0,1))</f>
        <v/>
      </c>
    </row>
    <row r="484" spans="2:35">
      <c r="B484" s="130"/>
      <c r="C484" s="165"/>
      <c r="D484" s="154"/>
      <c r="E484" s="155"/>
      <c r="F484" s="156"/>
      <c r="G484" s="154"/>
      <c r="H484" s="155"/>
      <c r="I484" s="156"/>
      <c r="J484" s="154"/>
      <c r="K484" s="156"/>
      <c r="L484" s="154"/>
      <c r="M484" s="155"/>
      <c r="N484" s="156"/>
      <c r="O484" s="136"/>
      <c r="P484" s="139"/>
      <c r="Q484" s="142"/>
      <c r="R484" s="136"/>
      <c r="S484" s="142"/>
      <c r="T484" s="136"/>
      <c r="U484" s="145"/>
      <c r="AA484" s="42"/>
      <c r="AB484" s="44" t="str">
        <f>IF($P484="","0",VLOOKUP($P484,登録データ!$Q$4:$R$23,2,FALSE))</f>
        <v>0</v>
      </c>
      <c r="AC484" s="44" t="str">
        <f t="shared" si="339"/>
        <v>00</v>
      </c>
      <c r="AD484" s="44" t="str">
        <f t="shared" si="340"/>
        <v/>
      </c>
      <c r="AE484" s="44" t="str">
        <f t="shared" si="337"/>
        <v>000000</v>
      </c>
      <c r="AF484" s="44" t="str">
        <f t="shared" si="338"/>
        <v/>
      </c>
      <c r="AG484" s="44" t="str">
        <f t="shared" si="341"/>
        <v/>
      </c>
      <c r="AH484" s="147"/>
      <c r="AI484" s="147"/>
    </row>
    <row r="485" spans="2:35" ht="19.5" thickBot="1">
      <c r="B485" s="150"/>
      <c r="C485" s="166"/>
      <c r="D485" s="157"/>
      <c r="E485" s="158"/>
      <c r="F485" s="159"/>
      <c r="G485" s="157"/>
      <c r="H485" s="158"/>
      <c r="I485" s="159"/>
      <c r="J485" s="157"/>
      <c r="K485" s="159"/>
      <c r="L485" s="157"/>
      <c r="M485" s="158"/>
      <c r="N485" s="159"/>
      <c r="O485" s="137"/>
      <c r="P485" s="140"/>
      <c r="Q485" s="143"/>
      <c r="R485" s="137"/>
      <c r="S485" s="143"/>
      <c r="T485" s="137"/>
      <c r="U485" s="146"/>
      <c r="AA485" s="42"/>
      <c r="AB485" s="44" t="str">
        <f>IF($P485="","0",VLOOKUP($P485,登録データ!$Q$4:$R$23,2,FALSE))</f>
        <v>0</v>
      </c>
      <c r="AC485" s="44" t="str">
        <f t="shared" si="339"/>
        <v>00</v>
      </c>
      <c r="AD485" s="44" t="str">
        <f t="shared" si="340"/>
        <v/>
      </c>
      <c r="AE485" s="44" t="str">
        <f t="shared" si="337"/>
        <v>000000</v>
      </c>
      <c r="AF485" s="44" t="str">
        <f t="shared" si="338"/>
        <v/>
      </c>
      <c r="AG485" s="44" t="str">
        <f t="shared" si="341"/>
        <v/>
      </c>
      <c r="AH485" s="147"/>
      <c r="AI485" s="147"/>
    </row>
    <row r="486" spans="2:35" ht="19.5" thickTop="1">
      <c r="B486" s="149">
        <v>156</v>
      </c>
      <c r="C486" s="164"/>
      <c r="D486" s="151"/>
      <c r="E486" s="152"/>
      <c r="F486" s="153"/>
      <c r="G486" s="151"/>
      <c r="H486" s="152"/>
      <c r="I486" s="153"/>
      <c r="J486" s="151"/>
      <c r="K486" s="153"/>
      <c r="L486" s="151"/>
      <c r="M486" s="152"/>
      <c r="N486" s="153"/>
      <c r="O486" s="135" t="s">
        <v>170</v>
      </c>
      <c r="P486" s="138"/>
      <c r="Q486" s="141"/>
      <c r="R486" s="135" t="str">
        <f t="shared" ref="R486" si="352">IF($P486="","",IF(OR(RIGHT($P486,1)="m",RIGHT($P486,1)="H"),"分",""))</f>
        <v/>
      </c>
      <c r="S486" s="141"/>
      <c r="T486" s="135" t="str">
        <f t="shared" ref="T486" si="353">IF($P486="","",IF(OR(RIGHT($P486,1)="m",RIGHT($P486,1)="H"),"秒","m"))</f>
        <v/>
      </c>
      <c r="U486" s="144"/>
      <c r="AA486" s="42"/>
      <c r="AB486" s="44" t="str">
        <f>IF($P486="","0",VLOOKUP($P486,登録データ!$Q$4:$R$23,2,FALSE))</f>
        <v>0</v>
      </c>
      <c r="AC486" s="44" t="str">
        <f t="shared" si="339"/>
        <v>00</v>
      </c>
      <c r="AD486" s="44" t="str">
        <f t="shared" si="340"/>
        <v/>
      </c>
      <c r="AE486" s="44" t="str">
        <f t="shared" si="337"/>
        <v>000000</v>
      </c>
      <c r="AF486" s="44" t="str">
        <f t="shared" si="338"/>
        <v/>
      </c>
      <c r="AG486" s="44" t="str">
        <f t="shared" si="341"/>
        <v/>
      </c>
      <c r="AH486" s="147" t="str">
        <f>IF($C486="","",IF($C486="@",0,IF(COUNTIF($C$21:$C$620,$C486)=1,0,1)))</f>
        <v/>
      </c>
      <c r="AI486" s="147" t="str">
        <f>IF($L486="","",IF(OR($L486="北海道",$L486="東京都",$L486="大阪府",$L486="京都府",RIGHT($L486,1)="県"),0,1))</f>
        <v/>
      </c>
    </row>
    <row r="487" spans="2:35">
      <c r="B487" s="130"/>
      <c r="C487" s="165"/>
      <c r="D487" s="154"/>
      <c r="E487" s="155"/>
      <c r="F487" s="156"/>
      <c r="G487" s="154"/>
      <c r="H487" s="155"/>
      <c r="I487" s="156"/>
      <c r="J487" s="154"/>
      <c r="K487" s="156"/>
      <c r="L487" s="154"/>
      <c r="M487" s="155"/>
      <c r="N487" s="156"/>
      <c r="O487" s="136"/>
      <c r="P487" s="139"/>
      <c r="Q487" s="142"/>
      <c r="R487" s="136"/>
      <c r="S487" s="142"/>
      <c r="T487" s="136"/>
      <c r="U487" s="145"/>
      <c r="AA487" s="42"/>
      <c r="AB487" s="44" t="str">
        <f>IF($P487="","0",VLOOKUP($P487,登録データ!$Q$4:$R$23,2,FALSE))</f>
        <v>0</v>
      </c>
      <c r="AC487" s="44" t="str">
        <f t="shared" si="339"/>
        <v>00</v>
      </c>
      <c r="AD487" s="44" t="str">
        <f t="shared" si="340"/>
        <v/>
      </c>
      <c r="AE487" s="44" t="str">
        <f t="shared" si="337"/>
        <v>000000</v>
      </c>
      <c r="AF487" s="44" t="str">
        <f t="shared" si="338"/>
        <v/>
      </c>
      <c r="AG487" s="44" t="str">
        <f t="shared" si="341"/>
        <v/>
      </c>
      <c r="AH487" s="147"/>
      <c r="AI487" s="147"/>
    </row>
    <row r="488" spans="2:35" ht="19.5" thickBot="1">
      <c r="B488" s="150"/>
      <c r="C488" s="166"/>
      <c r="D488" s="157"/>
      <c r="E488" s="158"/>
      <c r="F488" s="159"/>
      <c r="G488" s="157"/>
      <c r="H488" s="158"/>
      <c r="I488" s="159"/>
      <c r="J488" s="157"/>
      <c r="K488" s="159"/>
      <c r="L488" s="157"/>
      <c r="M488" s="158"/>
      <c r="N488" s="159"/>
      <c r="O488" s="137"/>
      <c r="P488" s="140"/>
      <c r="Q488" s="143"/>
      <c r="R488" s="137"/>
      <c r="S488" s="143"/>
      <c r="T488" s="137"/>
      <c r="U488" s="146"/>
      <c r="AA488" s="42"/>
      <c r="AB488" s="44" t="str">
        <f>IF($P488="","0",VLOOKUP($P488,登録データ!$Q$4:$R$23,2,FALSE))</f>
        <v>0</v>
      </c>
      <c r="AC488" s="44" t="str">
        <f t="shared" si="339"/>
        <v>00</v>
      </c>
      <c r="AD488" s="44" t="str">
        <f t="shared" si="340"/>
        <v/>
      </c>
      <c r="AE488" s="44" t="str">
        <f t="shared" si="337"/>
        <v>000000</v>
      </c>
      <c r="AF488" s="44" t="str">
        <f t="shared" si="338"/>
        <v/>
      </c>
      <c r="AG488" s="44" t="str">
        <f t="shared" si="341"/>
        <v/>
      </c>
      <c r="AH488" s="147"/>
      <c r="AI488" s="147"/>
    </row>
    <row r="489" spans="2:35" ht="19.5" thickTop="1">
      <c r="B489" s="149">
        <v>157</v>
      </c>
      <c r="C489" s="164"/>
      <c r="D489" s="151"/>
      <c r="E489" s="152"/>
      <c r="F489" s="153"/>
      <c r="G489" s="151"/>
      <c r="H489" s="152"/>
      <c r="I489" s="153"/>
      <c r="J489" s="151"/>
      <c r="K489" s="153"/>
      <c r="L489" s="151"/>
      <c r="M489" s="152"/>
      <c r="N489" s="153"/>
      <c r="O489" s="135" t="s">
        <v>170</v>
      </c>
      <c r="P489" s="138"/>
      <c r="Q489" s="141"/>
      <c r="R489" s="135" t="str">
        <f t="shared" ref="R489" si="354">IF($P489="","",IF(OR(RIGHT($P489,1)="m",RIGHT($P489,1)="H"),"分",""))</f>
        <v/>
      </c>
      <c r="S489" s="141"/>
      <c r="T489" s="135" t="str">
        <f t="shared" ref="T489" si="355">IF($P489="","",IF(OR(RIGHT($P489,1)="m",RIGHT($P489,1)="H"),"秒","m"))</f>
        <v/>
      </c>
      <c r="U489" s="144"/>
      <c r="AA489" s="42"/>
      <c r="AB489" s="44" t="str">
        <f>IF($P489="","0",VLOOKUP($P489,登録データ!$Q$4:$R$23,2,FALSE))</f>
        <v>0</v>
      </c>
      <c r="AC489" s="44" t="str">
        <f t="shared" si="339"/>
        <v>00</v>
      </c>
      <c r="AD489" s="44" t="str">
        <f t="shared" si="340"/>
        <v/>
      </c>
      <c r="AE489" s="44" t="str">
        <f t="shared" si="337"/>
        <v>000000</v>
      </c>
      <c r="AF489" s="44" t="str">
        <f t="shared" si="338"/>
        <v/>
      </c>
      <c r="AG489" s="44" t="str">
        <f t="shared" si="341"/>
        <v/>
      </c>
      <c r="AH489" s="147" t="str">
        <f>IF($C489="","",IF($C489="@",0,IF(COUNTIF($C$21:$C$620,$C489)=1,0,1)))</f>
        <v/>
      </c>
      <c r="AI489" s="147" t="str">
        <f>IF($L489="","",IF(OR($L489="北海道",$L489="東京都",$L489="大阪府",$L489="京都府",RIGHT($L489,1)="県"),0,1))</f>
        <v/>
      </c>
    </row>
    <row r="490" spans="2:35">
      <c r="B490" s="130"/>
      <c r="C490" s="165"/>
      <c r="D490" s="154"/>
      <c r="E490" s="155"/>
      <c r="F490" s="156"/>
      <c r="G490" s="154"/>
      <c r="H490" s="155"/>
      <c r="I490" s="156"/>
      <c r="J490" s="154"/>
      <c r="K490" s="156"/>
      <c r="L490" s="154"/>
      <c r="M490" s="155"/>
      <c r="N490" s="156"/>
      <c r="O490" s="136"/>
      <c r="P490" s="139"/>
      <c r="Q490" s="142"/>
      <c r="R490" s="136"/>
      <c r="S490" s="142"/>
      <c r="T490" s="136"/>
      <c r="U490" s="145"/>
      <c r="AA490" s="42"/>
      <c r="AB490" s="44" t="str">
        <f>IF($P490="","0",VLOOKUP($P490,登録データ!$Q$4:$R$23,2,FALSE))</f>
        <v>0</v>
      </c>
      <c r="AC490" s="44" t="str">
        <f t="shared" si="339"/>
        <v>00</v>
      </c>
      <c r="AD490" s="44" t="str">
        <f t="shared" si="340"/>
        <v/>
      </c>
      <c r="AE490" s="44" t="str">
        <f t="shared" si="337"/>
        <v>000000</v>
      </c>
      <c r="AF490" s="44" t="str">
        <f t="shared" si="338"/>
        <v/>
      </c>
      <c r="AG490" s="44" t="str">
        <f t="shared" si="341"/>
        <v/>
      </c>
      <c r="AH490" s="147"/>
      <c r="AI490" s="147"/>
    </row>
    <row r="491" spans="2:35" ht="19.5" thickBot="1">
      <c r="B491" s="150"/>
      <c r="C491" s="166"/>
      <c r="D491" s="157"/>
      <c r="E491" s="158"/>
      <c r="F491" s="159"/>
      <c r="G491" s="157"/>
      <c r="H491" s="158"/>
      <c r="I491" s="159"/>
      <c r="J491" s="157"/>
      <c r="K491" s="159"/>
      <c r="L491" s="157"/>
      <c r="M491" s="158"/>
      <c r="N491" s="159"/>
      <c r="O491" s="137"/>
      <c r="P491" s="140"/>
      <c r="Q491" s="143"/>
      <c r="R491" s="137"/>
      <c r="S491" s="143"/>
      <c r="T491" s="137"/>
      <c r="U491" s="146"/>
      <c r="AA491" s="42"/>
      <c r="AB491" s="44" t="str">
        <f>IF($P491="","0",VLOOKUP($P491,登録データ!$Q$4:$R$23,2,FALSE))</f>
        <v>0</v>
      </c>
      <c r="AC491" s="44" t="str">
        <f t="shared" si="339"/>
        <v>00</v>
      </c>
      <c r="AD491" s="44" t="str">
        <f t="shared" si="340"/>
        <v/>
      </c>
      <c r="AE491" s="44" t="str">
        <f t="shared" si="337"/>
        <v>000000</v>
      </c>
      <c r="AF491" s="44" t="str">
        <f t="shared" si="338"/>
        <v/>
      </c>
      <c r="AG491" s="44" t="str">
        <f t="shared" si="341"/>
        <v/>
      </c>
      <c r="AH491" s="147"/>
      <c r="AI491" s="147"/>
    </row>
    <row r="492" spans="2:35" ht="19.5" thickTop="1">
      <c r="B492" s="149">
        <v>158</v>
      </c>
      <c r="C492" s="164"/>
      <c r="D492" s="151"/>
      <c r="E492" s="152"/>
      <c r="F492" s="153"/>
      <c r="G492" s="151"/>
      <c r="H492" s="152"/>
      <c r="I492" s="153"/>
      <c r="J492" s="151"/>
      <c r="K492" s="153"/>
      <c r="L492" s="151"/>
      <c r="M492" s="152"/>
      <c r="N492" s="153"/>
      <c r="O492" s="135" t="s">
        <v>170</v>
      </c>
      <c r="P492" s="138"/>
      <c r="Q492" s="141"/>
      <c r="R492" s="135" t="str">
        <f t="shared" ref="R492" si="356">IF($P492="","",IF(OR(RIGHT($P492,1)="m",RIGHT($P492,1)="H"),"分",""))</f>
        <v/>
      </c>
      <c r="S492" s="141"/>
      <c r="T492" s="135" t="str">
        <f t="shared" ref="T492" si="357">IF($P492="","",IF(OR(RIGHT($P492,1)="m",RIGHT($P492,1)="H"),"秒","m"))</f>
        <v/>
      </c>
      <c r="U492" s="144"/>
      <c r="AA492" s="42"/>
      <c r="AB492" s="44" t="str">
        <f>IF($P492="","0",VLOOKUP($P492,登録データ!$Q$4:$R$23,2,FALSE))</f>
        <v>0</v>
      </c>
      <c r="AC492" s="44" t="str">
        <f t="shared" si="339"/>
        <v>00</v>
      </c>
      <c r="AD492" s="44" t="str">
        <f t="shared" si="340"/>
        <v/>
      </c>
      <c r="AE492" s="44" t="str">
        <f t="shared" si="337"/>
        <v>000000</v>
      </c>
      <c r="AF492" s="44" t="str">
        <f t="shared" si="338"/>
        <v/>
      </c>
      <c r="AG492" s="44" t="str">
        <f t="shared" si="341"/>
        <v/>
      </c>
      <c r="AH492" s="147" t="str">
        <f>IF($C492="","",IF($C492="@",0,IF(COUNTIF($C$21:$C$620,$C492)=1,0,1)))</f>
        <v/>
      </c>
      <c r="AI492" s="147" t="str">
        <f>IF($L492="","",IF(OR($L492="北海道",$L492="東京都",$L492="大阪府",$L492="京都府",RIGHT($L492,1)="県"),0,1))</f>
        <v/>
      </c>
    </row>
    <row r="493" spans="2:35">
      <c r="B493" s="130"/>
      <c r="C493" s="165"/>
      <c r="D493" s="154"/>
      <c r="E493" s="155"/>
      <c r="F493" s="156"/>
      <c r="G493" s="154"/>
      <c r="H493" s="155"/>
      <c r="I493" s="156"/>
      <c r="J493" s="154"/>
      <c r="K493" s="156"/>
      <c r="L493" s="154"/>
      <c r="M493" s="155"/>
      <c r="N493" s="156"/>
      <c r="O493" s="136"/>
      <c r="P493" s="139"/>
      <c r="Q493" s="142"/>
      <c r="R493" s="136"/>
      <c r="S493" s="142"/>
      <c r="T493" s="136"/>
      <c r="U493" s="145"/>
      <c r="AA493" s="42"/>
      <c r="AB493" s="44" t="str">
        <f>IF($P493="","0",VLOOKUP($P493,登録データ!$Q$4:$R$23,2,FALSE))</f>
        <v>0</v>
      </c>
      <c r="AC493" s="44" t="str">
        <f t="shared" si="339"/>
        <v>00</v>
      </c>
      <c r="AD493" s="44" t="str">
        <f t="shared" si="340"/>
        <v/>
      </c>
      <c r="AE493" s="44" t="str">
        <f t="shared" si="337"/>
        <v>000000</v>
      </c>
      <c r="AF493" s="44" t="str">
        <f t="shared" si="338"/>
        <v/>
      </c>
      <c r="AG493" s="44" t="str">
        <f t="shared" si="341"/>
        <v/>
      </c>
      <c r="AH493" s="147"/>
      <c r="AI493" s="147"/>
    </row>
    <row r="494" spans="2:35" ht="19.5" thickBot="1">
      <c r="B494" s="150"/>
      <c r="C494" s="166"/>
      <c r="D494" s="157"/>
      <c r="E494" s="158"/>
      <c r="F494" s="159"/>
      <c r="G494" s="157"/>
      <c r="H494" s="158"/>
      <c r="I494" s="159"/>
      <c r="J494" s="157"/>
      <c r="K494" s="159"/>
      <c r="L494" s="157"/>
      <c r="M494" s="158"/>
      <c r="N494" s="159"/>
      <c r="O494" s="137"/>
      <c r="P494" s="140"/>
      <c r="Q494" s="143"/>
      <c r="R494" s="137"/>
      <c r="S494" s="143"/>
      <c r="T494" s="137"/>
      <c r="U494" s="146"/>
      <c r="AA494" s="42"/>
      <c r="AB494" s="44" t="str">
        <f>IF($P494="","0",VLOOKUP($P494,登録データ!$Q$4:$R$23,2,FALSE))</f>
        <v>0</v>
      </c>
      <c r="AC494" s="44" t="str">
        <f t="shared" si="339"/>
        <v>00</v>
      </c>
      <c r="AD494" s="44" t="str">
        <f t="shared" si="340"/>
        <v/>
      </c>
      <c r="AE494" s="44" t="str">
        <f t="shared" si="337"/>
        <v>000000</v>
      </c>
      <c r="AF494" s="44" t="str">
        <f t="shared" si="338"/>
        <v/>
      </c>
      <c r="AG494" s="44" t="str">
        <f t="shared" si="341"/>
        <v/>
      </c>
      <c r="AH494" s="147"/>
      <c r="AI494" s="147"/>
    </row>
    <row r="495" spans="2:35" ht="19.5" thickTop="1">
      <c r="B495" s="149">
        <v>159</v>
      </c>
      <c r="C495" s="164"/>
      <c r="D495" s="151"/>
      <c r="E495" s="152"/>
      <c r="F495" s="153"/>
      <c r="G495" s="151"/>
      <c r="H495" s="152"/>
      <c r="I495" s="153"/>
      <c r="J495" s="151"/>
      <c r="K495" s="153"/>
      <c r="L495" s="151"/>
      <c r="M495" s="152"/>
      <c r="N495" s="153"/>
      <c r="O495" s="135" t="s">
        <v>170</v>
      </c>
      <c r="P495" s="138"/>
      <c r="Q495" s="141"/>
      <c r="R495" s="135" t="str">
        <f t="shared" ref="R495" si="358">IF($P495="","",IF(OR(RIGHT($P495,1)="m",RIGHT($P495,1)="H"),"分",""))</f>
        <v/>
      </c>
      <c r="S495" s="141"/>
      <c r="T495" s="135" t="str">
        <f t="shared" ref="T495" si="359">IF($P495="","",IF(OR(RIGHT($P495,1)="m",RIGHT($P495,1)="H"),"秒","m"))</f>
        <v/>
      </c>
      <c r="U495" s="144"/>
      <c r="AA495" s="42"/>
      <c r="AB495" s="44" t="str">
        <f>IF($P495="","0",VLOOKUP($P495,登録データ!$Q$4:$R$23,2,FALSE))</f>
        <v>0</v>
      </c>
      <c r="AC495" s="44" t="str">
        <f t="shared" si="339"/>
        <v>00</v>
      </c>
      <c r="AD495" s="44" t="str">
        <f t="shared" si="340"/>
        <v/>
      </c>
      <c r="AE495" s="44" t="str">
        <f t="shared" si="337"/>
        <v>000000</v>
      </c>
      <c r="AF495" s="44" t="str">
        <f t="shared" si="338"/>
        <v/>
      </c>
      <c r="AG495" s="44" t="str">
        <f t="shared" si="341"/>
        <v/>
      </c>
      <c r="AH495" s="147" t="str">
        <f>IF($C495="","",IF($C495="@",0,IF(COUNTIF($C$21:$C$620,$C495)=1,0,1)))</f>
        <v/>
      </c>
      <c r="AI495" s="147" t="str">
        <f>IF($L495="","",IF(OR($L495="北海道",$L495="東京都",$L495="大阪府",$L495="京都府",RIGHT($L495,1)="県"),0,1))</f>
        <v/>
      </c>
    </row>
    <row r="496" spans="2:35">
      <c r="B496" s="130"/>
      <c r="C496" s="165"/>
      <c r="D496" s="154"/>
      <c r="E496" s="155"/>
      <c r="F496" s="156"/>
      <c r="G496" s="154"/>
      <c r="H496" s="155"/>
      <c r="I496" s="156"/>
      <c r="J496" s="154"/>
      <c r="K496" s="156"/>
      <c r="L496" s="154"/>
      <c r="M496" s="155"/>
      <c r="N496" s="156"/>
      <c r="O496" s="136"/>
      <c r="P496" s="139"/>
      <c r="Q496" s="142"/>
      <c r="R496" s="136"/>
      <c r="S496" s="142"/>
      <c r="T496" s="136"/>
      <c r="U496" s="145"/>
      <c r="AA496" s="42"/>
      <c r="AB496" s="44" t="str">
        <f>IF($P496="","0",VLOOKUP($P496,登録データ!$Q$4:$R$23,2,FALSE))</f>
        <v>0</v>
      </c>
      <c r="AC496" s="44" t="str">
        <f t="shared" si="339"/>
        <v>00</v>
      </c>
      <c r="AD496" s="44" t="str">
        <f t="shared" si="340"/>
        <v/>
      </c>
      <c r="AE496" s="44" t="str">
        <f t="shared" si="337"/>
        <v>000000</v>
      </c>
      <c r="AF496" s="44" t="str">
        <f t="shared" si="338"/>
        <v/>
      </c>
      <c r="AG496" s="44" t="str">
        <f t="shared" si="341"/>
        <v/>
      </c>
      <c r="AH496" s="147"/>
      <c r="AI496" s="147"/>
    </row>
    <row r="497" spans="2:35" ht="19.5" thickBot="1">
      <c r="B497" s="150"/>
      <c r="C497" s="166"/>
      <c r="D497" s="157"/>
      <c r="E497" s="158"/>
      <c r="F497" s="159"/>
      <c r="G497" s="157"/>
      <c r="H497" s="158"/>
      <c r="I497" s="159"/>
      <c r="J497" s="157"/>
      <c r="K497" s="159"/>
      <c r="L497" s="157"/>
      <c r="M497" s="158"/>
      <c r="N497" s="159"/>
      <c r="O497" s="137"/>
      <c r="P497" s="140"/>
      <c r="Q497" s="143"/>
      <c r="R497" s="137"/>
      <c r="S497" s="143"/>
      <c r="T497" s="137"/>
      <c r="U497" s="146"/>
      <c r="AA497" s="42"/>
      <c r="AB497" s="44" t="str">
        <f>IF($P497="","0",VLOOKUP($P497,登録データ!$Q$4:$R$23,2,FALSE))</f>
        <v>0</v>
      </c>
      <c r="AC497" s="44" t="str">
        <f t="shared" si="339"/>
        <v>00</v>
      </c>
      <c r="AD497" s="44" t="str">
        <f t="shared" si="340"/>
        <v/>
      </c>
      <c r="AE497" s="44" t="str">
        <f t="shared" si="337"/>
        <v>000000</v>
      </c>
      <c r="AF497" s="44" t="str">
        <f t="shared" si="338"/>
        <v/>
      </c>
      <c r="AG497" s="44" t="str">
        <f t="shared" si="341"/>
        <v/>
      </c>
      <c r="AH497" s="147"/>
      <c r="AI497" s="147"/>
    </row>
    <row r="498" spans="2:35" ht="19.5" thickTop="1">
      <c r="B498" s="149">
        <v>160</v>
      </c>
      <c r="C498" s="164"/>
      <c r="D498" s="151"/>
      <c r="E498" s="152"/>
      <c r="F498" s="153"/>
      <c r="G498" s="151"/>
      <c r="H498" s="152"/>
      <c r="I498" s="153"/>
      <c r="J498" s="151"/>
      <c r="K498" s="153"/>
      <c r="L498" s="151"/>
      <c r="M498" s="152"/>
      <c r="N498" s="153"/>
      <c r="O498" s="135" t="s">
        <v>170</v>
      </c>
      <c r="P498" s="138"/>
      <c r="Q498" s="141"/>
      <c r="R498" s="135" t="str">
        <f t="shared" ref="R498" si="360">IF($P498="","",IF(OR(RIGHT($P498,1)="m",RIGHT($P498,1)="H"),"分",""))</f>
        <v/>
      </c>
      <c r="S498" s="141"/>
      <c r="T498" s="135" t="str">
        <f t="shared" ref="T498" si="361">IF($P498="","",IF(OR(RIGHT($P498,1)="m",RIGHT($P498,1)="H"),"秒","m"))</f>
        <v/>
      </c>
      <c r="U498" s="144"/>
      <c r="AA498" s="42"/>
      <c r="AB498" s="44" t="str">
        <f>IF($P498="","0",VLOOKUP($P498,登録データ!$Q$4:$R$23,2,FALSE))</f>
        <v>0</v>
      </c>
      <c r="AC498" s="44" t="str">
        <f t="shared" si="339"/>
        <v>00</v>
      </c>
      <c r="AD498" s="44" t="str">
        <f t="shared" si="340"/>
        <v/>
      </c>
      <c r="AE498" s="44" t="str">
        <f t="shared" si="337"/>
        <v>000000</v>
      </c>
      <c r="AF498" s="44" t="str">
        <f t="shared" si="338"/>
        <v/>
      </c>
      <c r="AG498" s="44" t="str">
        <f t="shared" si="341"/>
        <v/>
      </c>
      <c r="AH498" s="147" t="str">
        <f>IF($C498="","",IF($C498="@",0,IF(COUNTIF($C$21:$C$620,$C498)=1,0,1)))</f>
        <v/>
      </c>
      <c r="AI498" s="147" t="str">
        <f>IF($L498="","",IF(OR($L498="北海道",$L498="東京都",$L498="大阪府",$L498="京都府",RIGHT($L498,1)="県"),0,1))</f>
        <v/>
      </c>
    </row>
    <row r="499" spans="2:35">
      <c r="B499" s="130"/>
      <c r="C499" s="165"/>
      <c r="D499" s="154"/>
      <c r="E499" s="155"/>
      <c r="F499" s="156"/>
      <c r="G499" s="154"/>
      <c r="H499" s="155"/>
      <c r="I499" s="156"/>
      <c r="J499" s="154"/>
      <c r="K499" s="156"/>
      <c r="L499" s="154"/>
      <c r="M499" s="155"/>
      <c r="N499" s="156"/>
      <c r="O499" s="136"/>
      <c r="P499" s="139"/>
      <c r="Q499" s="142"/>
      <c r="R499" s="136"/>
      <c r="S499" s="142"/>
      <c r="T499" s="136"/>
      <c r="U499" s="145"/>
      <c r="AA499" s="42"/>
      <c r="AB499" s="44" t="str">
        <f>IF($P499="","0",VLOOKUP($P499,登録データ!$Q$4:$R$23,2,FALSE))</f>
        <v>0</v>
      </c>
      <c r="AC499" s="44" t="str">
        <f t="shared" si="339"/>
        <v>00</v>
      </c>
      <c r="AD499" s="44" t="str">
        <f t="shared" si="340"/>
        <v/>
      </c>
      <c r="AE499" s="44" t="str">
        <f t="shared" si="337"/>
        <v>000000</v>
      </c>
      <c r="AF499" s="44" t="str">
        <f t="shared" si="338"/>
        <v/>
      </c>
      <c r="AG499" s="44" t="str">
        <f t="shared" si="341"/>
        <v/>
      </c>
      <c r="AH499" s="147"/>
      <c r="AI499" s="147"/>
    </row>
    <row r="500" spans="2:35" ht="19.5" thickBot="1">
      <c r="B500" s="150"/>
      <c r="C500" s="166"/>
      <c r="D500" s="157"/>
      <c r="E500" s="158"/>
      <c r="F500" s="159"/>
      <c r="G500" s="157"/>
      <c r="H500" s="158"/>
      <c r="I500" s="159"/>
      <c r="J500" s="157"/>
      <c r="K500" s="159"/>
      <c r="L500" s="157"/>
      <c r="M500" s="158"/>
      <c r="N500" s="159"/>
      <c r="O500" s="137"/>
      <c r="P500" s="140"/>
      <c r="Q500" s="143"/>
      <c r="R500" s="137"/>
      <c r="S500" s="143"/>
      <c r="T500" s="137"/>
      <c r="U500" s="146"/>
      <c r="AA500" s="42"/>
      <c r="AB500" s="44" t="str">
        <f>IF($P500="","0",VLOOKUP($P500,登録データ!$Q$4:$R$23,2,FALSE))</f>
        <v>0</v>
      </c>
      <c r="AC500" s="44" t="str">
        <f t="shared" si="339"/>
        <v>00</v>
      </c>
      <c r="AD500" s="44" t="str">
        <f t="shared" si="340"/>
        <v/>
      </c>
      <c r="AE500" s="44" t="str">
        <f t="shared" si="337"/>
        <v>000000</v>
      </c>
      <c r="AF500" s="44" t="str">
        <f t="shared" si="338"/>
        <v/>
      </c>
      <c r="AG500" s="44" t="str">
        <f t="shared" si="341"/>
        <v/>
      </c>
      <c r="AH500" s="147"/>
      <c r="AI500" s="147"/>
    </row>
    <row r="501" spans="2:35" ht="19.5" thickTop="1">
      <c r="B501" s="149">
        <v>161</v>
      </c>
      <c r="C501" s="164"/>
      <c r="D501" s="151"/>
      <c r="E501" s="152"/>
      <c r="F501" s="153"/>
      <c r="G501" s="151"/>
      <c r="H501" s="152"/>
      <c r="I501" s="153"/>
      <c r="J501" s="151"/>
      <c r="K501" s="153"/>
      <c r="L501" s="151"/>
      <c r="M501" s="152"/>
      <c r="N501" s="153"/>
      <c r="O501" s="135" t="s">
        <v>170</v>
      </c>
      <c r="P501" s="138"/>
      <c r="Q501" s="141"/>
      <c r="R501" s="135" t="str">
        <f t="shared" ref="R501" si="362">IF($P501="","",IF(OR(RIGHT($P501,1)="m",RIGHT($P501,1)="H"),"分",""))</f>
        <v/>
      </c>
      <c r="S501" s="141"/>
      <c r="T501" s="135" t="str">
        <f t="shared" ref="T501" si="363">IF($P501="","",IF(OR(RIGHT($P501,1)="m",RIGHT($P501,1)="H"),"秒","m"))</f>
        <v/>
      </c>
      <c r="U501" s="144"/>
      <c r="AA501" s="42"/>
      <c r="AB501" s="44" t="str">
        <f>IF($P501="","0",VLOOKUP($P501,登録データ!$Q$4:$R$23,2,FALSE))</f>
        <v>0</v>
      </c>
      <c r="AC501" s="44" t="str">
        <f t="shared" si="339"/>
        <v>00</v>
      </c>
      <c r="AD501" s="44" t="str">
        <f t="shared" si="340"/>
        <v/>
      </c>
      <c r="AE501" s="44" t="str">
        <f t="shared" si="337"/>
        <v>000000</v>
      </c>
      <c r="AF501" s="44" t="str">
        <f t="shared" si="338"/>
        <v/>
      </c>
      <c r="AG501" s="44" t="str">
        <f t="shared" si="341"/>
        <v/>
      </c>
      <c r="AH501" s="147" t="str">
        <f>IF($C501="","",IF($C501="@",0,IF(COUNTIF($C$21:$C$620,$C501)=1,0,1)))</f>
        <v/>
      </c>
      <c r="AI501" s="147" t="str">
        <f>IF($L501="","",IF(OR($L501="北海道",$L501="東京都",$L501="大阪府",$L501="京都府",RIGHT($L501,1)="県"),0,1))</f>
        <v/>
      </c>
    </row>
    <row r="502" spans="2:35">
      <c r="B502" s="130"/>
      <c r="C502" s="165"/>
      <c r="D502" s="154"/>
      <c r="E502" s="155"/>
      <c r="F502" s="156"/>
      <c r="G502" s="154"/>
      <c r="H502" s="155"/>
      <c r="I502" s="156"/>
      <c r="J502" s="154"/>
      <c r="K502" s="156"/>
      <c r="L502" s="154"/>
      <c r="M502" s="155"/>
      <c r="N502" s="156"/>
      <c r="O502" s="136"/>
      <c r="P502" s="139"/>
      <c r="Q502" s="142"/>
      <c r="R502" s="136"/>
      <c r="S502" s="142"/>
      <c r="T502" s="136"/>
      <c r="U502" s="145"/>
      <c r="AA502" s="42"/>
      <c r="AB502" s="44" t="str">
        <f>IF($P502="","0",VLOOKUP($P502,登録データ!$Q$4:$R$23,2,FALSE))</f>
        <v>0</v>
      </c>
      <c r="AC502" s="44" t="str">
        <f t="shared" si="339"/>
        <v>00</v>
      </c>
      <c r="AD502" s="44" t="str">
        <f t="shared" si="340"/>
        <v/>
      </c>
      <c r="AE502" s="44" t="str">
        <f t="shared" si="337"/>
        <v>000000</v>
      </c>
      <c r="AF502" s="44" t="str">
        <f t="shared" si="338"/>
        <v/>
      </c>
      <c r="AG502" s="44" t="str">
        <f t="shared" si="341"/>
        <v/>
      </c>
      <c r="AH502" s="147"/>
      <c r="AI502" s="147"/>
    </row>
    <row r="503" spans="2:35" ht="19.5" thickBot="1">
      <c r="B503" s="150"/>
      <c r="C503" s="166"/>
      <c r="D503" s="157"/>
      <c r="E503" s="158"/>
      <c r="F503" s="159"/>
      <c r="G503" s="157"/>
      <c r="H503" s="158"/>
      <c r="I503" s="159"/>
      <c r="J503" s="157"/>
      <c r="K503" s="159"/>
      <c r="L503" s="157"/>
      <c r="M503" s="158"/>
      <c r="N503" s="159"/>
      <c r="O503" s="137"/>
      <c r="P503" s="140"/>
      <c r="Q503" s="143"/>
      <c r="R503" s="137"/>
      <c r="S503" s="143"/>
      <c r="T503" s="137"/>
      <c r="U503" s="146"/>
      <c r="AA503" s="42"/>
      <c r="AB503" s="44" t="str">
        <f>IF($P503="","0",VLOOKUP($P503,登録データ!$Q$4:$R$23,2,FALSE))</f>
        <v>0</v>
      </c>
      <c r="AC503" s="44" t="str">
        <f t="shared" si="339"/>
        <v>00</v>
      </c>
      <c r="AD503" s="44" t="str">
        <f t="shared" si="340"/>
        <v/>
      </c>
      <c r="AE503" s="44" t="str">
        <f t="shared" si="337"/>
        <v>000000</v>
      </c>
      <c r="AF503" s="44" t="str">
        <f t="shared" si="338"/>
        <v/>
      </c>
      <c r="AG503" s="44" t="str">
        <f t="shared" si="341"/>
        <v/>
      </c>
      <c r="AH503" s="147"/>
      <c r="AI503" s="147"/>
    </row>
    <row r="504" spans="2:35" ht="19.5" thickTop="1">
      <c r="B504" s="149">
        <v>162</v>
      </c>
      <c r="C504" s="164"/>
      <c r="D504" s="151"/>
      <c r="E504" s="152"/>
      <c r="F504" s="153"/>
      <c r="G504" s="151"/>
      <c r="H504" s="152"/>
      <c r="I504" s="153"/>
      <c r="J504" s="151"/>
      <c r="K504" s="153"/>
      <c r="L504" s="151"/>
      <c r="M504" s="152"/>
      <c r="N504" s="153"/>
      <c r="O504" s="135" t="s">
        <v>170</v>
      </c>
      <c r="P504" s="138"/>
      <c r="Q504" s="141"/>
      <c r="R504" s="135" t="str">
        <f t="shared" ref="R504" si="364">IF($P504="","",IF(OR(RIGHT($P504,1)="m",RIGHT($P504,1)="H"),"分",""))</f>
        <v/>
      </c>
      <c r="S504" s="141"/>
      <c r="T504" s="135" t="str">
        <f t="shared" ref="T504" si="365">IF($P504="","",IF(OR(RIGHT($P504,1)="m",RIGHT($P504,1)="H"),"秒","m"))</f>
        <v/>
      </c>
      <c r="U504" s="144"/>
      <c r="AA504" s="42"/>
      <c r="AB504" s="44" t="str">
        <f>IF($P504="","0",VLOOKUP($P504,登録データ!$Q$4:$R$23,2,FALSE))</f>
        <v>0</v>
      </c>
      <c r="AC504" s="44" t="str">
        <f t="shared" si="339"/>
        <v>00</v>
      </c>
      <c r="AD504" s="44" t="str">
        <f t="shared" si="340"/>
        <v/>
      </c>
      <c r="AE504" s="44" t="str">
        <f t="shared" si="337"/>
        <v>000000</v>
      </c>
      <c r="AF504" s="44" t="str">
        <f t="shared" si="338"/>
        <v/>
      </c>
      <c r="AG504" s="44" t="str">
        <f t="shared" si="341"/>
        <v/>
      </c>
      <c r="AH504" s="147" t="str">
        <f>IF($C504="","",IF($C504="@",0,IF(COUNTIF($C$21:$C$620,$C504)=1,0,1)))</f>
        <v/>
      </c>
      <c r="AI504" s="147" t="str">
        <f>IF($L504="","",IF(OR($L504="北海道",$L504="東京都",$L504="大阪府",$L504="京都府",RIGHT($L504,1)="県"),0,1))</f>
        <v/>
      </c>
    </row>
    <row r="505" spans="2:35">
      <c r="B505" s="130"/>
      <c r="C505" s="165"/>
      <c r="D505" s="154"/>
      <c r="E505" s="155"/>
      <c r="F505" s="156"/>
      <c r="G505" s="154"/>
      <c r="H505" s="155"/>
      <c r="I505" s="156"/>
      <c r="J505" s="154"/>
      <c r="K505" s="156"/>
      <c r="L505" s="154"/>
      <c r="M505" s="155"/>
      <c r="N505" s="156"/>
      <c r="O505" s="136"/>
      <c r="P505" s="139"/>
      <c r="Q505" s="142"/>
      <c r="R505" s="136"/>
      <c r="S505" s="142"/>
      <c r="T505" s="136"/>
      <c r="U505" s="145"/>
      <c r="AA505" s="42"/>
      <c r="AB505" s="44" t="str">
        <f>IF($P505="","0",VLOOKUP($P505,登録データ!$Q$4:$R$23,2,FALSE))</f>
        <v>0</v>
      </c>
      <c r="AC505" s="44" t="str">
        <f t="shared" si="339"/>
        <v>00</v>
      </c>
      <c r="AD505" s="44" t="str">
        <f t="shared" si="340"/>
        <v/>
      </c>
      <c r="AE505" s="44" t="str">
        <f t="shared" si="337"/>
        <v>000000</v>
      </c>
      <c r="AF505" s="44" t="str">
        <f t="shared" si="338"/>
        <v/>
      </c>
      <c r="AG505" s="44" t="str">
        <f t="shared" si="341"/>
        <v/>
      </c>
      <c r="AH505" s="147"/>
      <c r="AI505" s="147"/>
    </row>
    <row r="506" spans="2:35" ht="19.5" thickBot="1">
      <c r="B506" s="150"/>
      <c r="C506" s="166"/>
      <c r="D506" s="157"/>
      <c r="E506" s="158"/>
      <c r="F506" s="159"/>
      <c r="G506" s="157"/>
      <c r="H506" s="158"/>
      <c r="I506" s="159"/>
      <c r="J506" s="157"/>
      <c r="K506" s="159"/>
      <c r="L506" s="157"/>
      <c r="M506" s="158"/>
      <c r="N506" s="159"/>
      <c r="O506" s="137"/>
      <c r="P506" s="140"/>
      <c r="Q506" s="143"/>
      <c r="R506" s="137"/>
      <c r="S506" s="143"/>
      <c r="T506" s="137"/>
      <c r="U506" s="146"/>
      <c r="AA506" s="42"/>
      <c r="AB506" s="44" t="str">
        <f>IF($P506="","0",VLOOKUP($P506,登録データ!$Q$4:$R$23,2,FALSE))</f>
        <v>0</v>
      </c>
      <c r="AC506" s="44" t="str">
        <f t="shared" si="339"/>
        <v>00</v>
      </c>
      <c r="AD506" s="44" t="str">
        <f t="shared" si="340"/>
        <v/>
      </c>
      <c r="AE506" s="44" t="str">
        <f t="shared" si="337"/>
        <v>000000</v>
      </c>
      <c r="AF506" s="44" t="str">
        <f t="shared" si="338"/>
        <v/>
      </c>
      <c r="AG506" s="44" t="str">
        <f t="shared" si="341"/>
        <v/>
      </c>
      <c r="AH506" s="147"/>
      <c r="AI506" s="147"/>
    </row>
    <row r="507" spans="2:35" ht="19.5" thickTop="1">
      <c r="B507" s="149">
        <v>163</v>
      </c>
      <c r="C507" s="164"/>
      <c r="D507" s="151"/>
      <c r="E507" s="152"/>
      <c r="F507" s="153"/>
      <c r="G507" s="151"/>
      <c r="H507" s="152"/>
      <c r="I507" s="153"/>
      <c r="J507" s="151"/>
      <c r="K507" s="153"/>
      <c r="L507" s="151"/>
      <c r="M507" s="152"/>
      <c r="N507" s="153"/>
      <c r="O507" s="135" t="s">
        <v>170</v>
      </c>
      <c r="P507" s="138"/>
      <c r="Q507" s="141"/>
      <c r="R507" s="135" t="str">
        <f t="shared" ref="R507" si="366">IF($P507="","",IF(OR(RIGHT($P507,1)="m",RIGHT($P507,1)="H"),"分",""))</f>
        <v/>
      </c>
      <c r="S507" s="141"/>
      <c r="T507" s="135" t="str">
        <f t="shared" ref="T507" si="367">IF($P507="","",IF(OR(RIGHT($P507,1)="m",RIGHT($P507,1)="H"),"秒","m"))</f>
        <v/>
      </c>
      <c r="U507" s="144"/>
      <c r="AA507" s="42"/>
      <c r="AB507" s="44" t="str">
        <f>IF($P507="","0",VLOOKUP($P507,登録データ!$Q$4:$R$23,2,FALSE))</f>
        <v>0</v>
      </c>
      <c r="AC507" s="44" t="str">
        <f t="shared" si="339"/>
        <v>00</v>
      </c>
      <c r="AD507" s="44" t="str">
        <f t="shared" si="340"/>
        <v/>
      </c>
      <c r="AE507" s="44" t="str">
        <f t="shared" si="337"/>
        <v>000000</v>
      </c>
      <c r="AF507" s="44" t="str">
        <f t="shared" si="338"/>
        <v/>
      </c>
      <c r="AG507" s="44" t="str">
        <f t="shared" si="341"/>
        <v/>
      </c>
      <c r="AH507" s="147" t="str">
        <f>IF($C507="","",IF($C507="@",0,IF(COUNTIF($C$21:$C$620,$C507)=1,0,1)))</f>
        <v/>
      </c>
      <c r="AI507" s="147" t="str">
        <f>IF($L507="","",IF(OR($L507="北海道",$L507="東京都",$L507="大阪府",$L507="京都府",RIGHT($L507,1)="県"),0,1))</f>
        <v/>
      </c>
    </row>
    <row r="508" spans="2:35">
      <c r="B508" s="130"/>
      <c r="C508" s="165"/>
      <c r="D508" s="154"/>
      <c r="E508" s="155"/>
      <c r="F508" s="156"/>
      <c r="G508" s="154"/>
      <c r="H508" s="155"/>
      <c r="I508" s="156"/>
      <c r="J508" s="154"/>
      <c r="K508" s="156"/>
      <c r="L508" s="154"/>
      <c r="M508" s="155"/>
      <c r="N508" s="156"/>
      <c r="O508" s="136"/>
      <c r="P508" s="139"/>
      <c r="Q508" s="142"/>
      <c r="R508" s="136"/>
      <c r="S508" s="142"/>
      <c r="T508" s="136"/>
      <c r="U508" s="145"/>
      <c r="AA508" s="42"/>
      <c r="AB508" s="44" t="str">
        <f>IF($P508="","0",VLOOKUP($P508,登録データ!$Q$4:$R$23,2,FALSE))</f>
        <v>0</v>
      </c>
      <c r="AC508" s="44" t="str">
        <f t="shared" si="339"/>
        <v>00</v>
      </c>
      <c r="AD508" s="44" t="str">
        <f t="shared" si="340"/>
        <v/>
      </c>
      <c r="AE508" s="44" t="str">
        <f t="shared" si="337"/>
        <v>000000</v>
      </c>
      <c r="AF508" s="44" t="str">
        <f t="shared" si="338"/>
        <v/>
      </c>
      <c r="AG508" s="44" t="str">
        <f t="shared" si="341"/>
        <v/>
      </c>
      <c r="AH508" s="147"/>
      <c r="AI508" s="147"/>
    </row>
    <row r="509" spans="2:35" ht="19.5" thickBot="1">
      <c r="B509" s="150"/>
      <c r="C509" s="166"/>
      <c r="D509" s="157"/>
      <c r="E509" s="158"/>
      <c r="F509" s="159"/>
      <c r="G509" s="157"/>
      <c r="H509" s="158"/>
      <c r="I509" s="159"/>
      <c r="J509" s="157"/>
      <c r="K509" s="159"/>
      <c r="L509" s="157"/>
      <c r="M509" s="158"/>
      <c r="N509" s="159"/>
      <c r="O509" s="137"/>
      <c r="P509" s="140"/>
      <c r="Q509" s="143"/>
      <c r="R509" s="137"/>
      <c r="S509" s="143"/>
      <c r="T509" s="137"/>
      <c r="U509" s="146"/>
      <c r="AA509" s="42"/>
      <c r="AB509" s="44" t="str">
        <f>IF($P509="","0",VLOOKUP($P509,登録データ!$Q$4:$R$23,2,FALSE))</f>
        <v>0</v>
      </c>
      <c r="AC509" s="44" t="str">
        <f t="shared" si="339"/>
        <v>00</v>
      </c>
      <c r="AD509" s="44" t="str">
        <f t="shared" si="340"/>
        <v/>
      </c>
      <c r="AE509" s="44" t="str">
        <f t="shared" si="337"/>
        <v>000000</v>
      </c>
      <c r="AF509" s="44" t="str">
        <f t="shared" si="338"/>
        <v/>
      </c>
      <c r="AG509" s="44" t="str">
        <f t="shared" si="341"/>
        <v/>
      </c>
      <c r="AH509" s="147"/>
      <c r="AI509" s="147"/>
    </row>
    <row r="510" spans="2:35" ht="19.5" thickTop="1">
      <c r="B510" s="149">
        <v>164</v>
      </c>
      <c r="C510" s="164"/>
      <c r="D510" s="151"/>
      <c r="E510" s="152"/>
      <c r="F510" s="153"/>
      <c r="G510" s="151"/>
      <c r="H510" s="152"/>
      <c r="I510" s="153"/>
      <c r="J510" s="151"/>
      <c r="K510" s="153"/>
      <c r="L510" s="151"/>
      <c r="M510" s="152"/>
      <c r="N510" s="153"/>
      <c r="O510" s="135" t="s">
        <v>170</v>
      </c>
      <c r="P510" s="138"/>
      <c r="Q510" s="141"/>
      <c r="R510" s="135" t="str">
        <f t="shared" ref="R510" si="368">IF($P510="","",IF(OR(RIGHT($P510,1)="m",RIGHT($P510,1)="H"),"分",""))</f>
        <v/>
      </c>
      <c r="S510" s="141"/>
      <c r="T510" s="135" t="str">
        <f t="shared" ref="T510" si="369">IF($P510="","",IF(OR(RIGHT($P510,1)="m",RIGHT($P510,1)="H"),"秒","m"))</f>
        <v/>
      </c>
      <c r="U510" s="144"/>
      <c r="AA510" s="42"/>
      <c r="AB510" s="44" t="str">
        <f>IF($P510="","0",VLOOKUP($P510,登録データ!$Q$4:$R$23,2,FALSE))</f>
        <v>0</v>
      </c>
      <c r="AC510" s="44" t="str">
        <f t="shared" si="339"/>
        <v>00</v>
      </c>
      <c r="AD510" s="44" t="str">
        <f t="shared" si="340"/>
        <v/>
      </c>
      <c r="AE510" s="44" t="str">
        <f t="shared" si="337"/>
        <v>000000</v>
      </c>
      <c r="AF510" s="44" t="str">
        <f t="shared" si="338"/>
        <v/>
      </c>
      <c r="AG510" s="44" t="str">
        <f t="shared" si="341"/>
        <v/>
      </c>
      <c r="AH510" s="147" t="str">
        <f>IF($C510="","",IF($C510="@",0,IF(COUNTIF($C$21:$C$620,$C510)=1,0,1)))</f>
        <v/>
      </c>
      <c r="AI510" s="147" t="str">
        <f>IF($L510="","",IF(OR($L510="北海道",$L510="東京都",$L510="大阪府",$L510="京都府",RIGHT($L510,1)="県"),0,1))</f>
        <v/>
      </c>
    </row>
    <row r="511" spans="2:35">
      <c r="B511" s="130"/>
      <c r="C511" s="165"/>
      <c r="D511" s="154"/>
      <c r="E511" s="155"/>
      <c r="F511" s="156"/>
      <c r="G511" s="154"/>
      <c r="H511" s="155"/>
      <c r="I511" s="156"/>
      <c r="J511" s="154"/>
      <c r="K511" s="156"/>
      <c r="L511" s="154"/>
      <c r="M511" s="155"/>
      <c r="N511" s="156"/>
      <c r="O511" s="136"/>
      <c r="P511" s="139"/>
      <c r="Q511" s="142"/>
      <c r="R511" s="136"/>
      <c r="S511" s="142"/>
      <c r="T511" s="136"/>
      <c r="U511" s="145"/>
      <c r="AA511" s="42"/>
      <c r="AB511" s="44" t="str">
        <f>IF($P511="","0",VLOOKUP($P511,登録データ!$Q$4:$R$23,2,FALSE))</f>
        <v>0</v>
      </c>
      <c r="AC511" s="44" t="str">
        <f t="shared" si="339"/>
        <v>00</v>
      </c>
      <c r="AD511" s="44" t="str">
        <f t="shared" si="340"/>
        <v/>
      </c>
      <c r="AE511" s="44" t="str">
        <f t="shared" si="337"/>
        <v>000000</v>
      </c>
      <c r="AF511" s="44" t="str">
        <f t="shared" si="338"/>
        <v/>
      </c>
      <c r="AG511" s="44" t="str">
        <f t="shared" si="341"/>
        <v/>
      </c>
      <c r="AH511" s="147"/>
      <c r="AI511" s="147"/>
    </row>
    <row r="512" spans="2:35" ht="19.5" thickBot="1">
      <c r="B512" s="150"/>
      <c r="C512" s="166"/>
      <c r="D512" s="157"/>
      <c r="E512" s="158"/>
      <c r="F512" s="159"/>
      <c r="G512" s="157"/>
      <c r="H512" s="158"/>
      <c r="I512" s="159"/>
      <c r="J512" s="157"/>
      <c r="K512" s="159"/>
      <c r="L512" s="157"/>
      <c r="M512" s="158"/>
      <c r="N512" s="159"/>
      <c r="O512" s="137"/>
      <c r="P512" s="140"/>
      <c r="Q512" s="143"/>
      <c r="R512" s="137"/>
      <c r="S512" s="143"/>
      <c r="T512" s="137"/>
      <c r="U512" s="146"/>
      <c r="AA512" s="42"/>
      <c r="AB512" s="44" t="str">
        <f>IF($P512="","0",VLOOKUP($P512,登録データ!$Q$4:$R$23,2,FALSE))</f>
        <v>0</v>
      </c>
      <c r="AC512" s="44" t="str">
        <f t="shared" si="339"/>
        <v>00</v>
      </c>
      <c r="AD512" s="44" t="str">
        <f t="shared" si="340"/>
        <v/>
      </c>
      <c r="AE512" s="44" t="str">
        <f t="shared" si="337"/>
        <v>000000</v>
      </c>
      <c r="AF512" s="44" t="str">
        <f t="shared" si="338"/>
        <v/>
      </c>
      <c r="AG512" s="44" t="str">
        <f t="shared" si="341"/>
        <v/>
      </c>
      <c r="AH512" s="147"/>
      <c r="AI512" s="147"/>
    </row>
    <row r="513" spans="2:35" ht="19.5" thickTop="1">
      <c r="B513" s="149">
        <v>165</v>
      </c>
      <c r="C513" s="164"/>
      <c r="D513" s="151"/>
      <c r="E513" s="152"/>
      <c r="F513" s="153"/>
      <c r="G513" s="151"/>
      <c r="H513" s="152"/>
      <c r="I513" s="153"/>
      <c r="J513" s="151"/>
      <c r="K513" s="153"/>
      <c r="L513" s="151"/>
      <c r="M513" s="152"/>
      <c r="N513" s="153"/>
      <c r="O513" s="135" t="s">
        <v>170</v>
      </c>
      <c r="P513" s="138"/>
      <c r="Q513" s="141"/>
      <c r="R513" s="135" t="str">
        <f t="shared" ref="R513" si="370">IF($P513="","",IF(OR(RIGHT($P513,1)="m",RIGHT($P513,1)="H"),"分",""))</f>
        <v/>
      </c>
      <c r="S513" s="141"/>
      <c r="T513" s="135" t="str">
        <f t="shared" ref="T513" si="371">IF($P513="","",IF(OR(RIGHT($P513,1)="m",RIGHT($P513,1)="H"),"秒","m"))</f>
        <v/>
      </c>
      <c r="U513" s="144"/>
      <c r="AA513" s="42"/>
      <c r="AB513" s="44" t="str">
        <f>IF($P513="","0",VLOOKUP($P513,登録データ!$Q$4:$R$23,2,FALSE))</f>
        <v>0</v>
      </c>
      <c r="AC513" s="44" t="str">
        <f t="shared" si="339"/>
        <v>00</v>
      </c>
      <c r="AD513" s="44" t="str">
        <f t="shared" si="340"/>
        <v/>
      </c>
      <c r="AE513" s="44" t="str">
        <f t="shared" si="337"/>
        <v>000000</v>
      </c>
      <c r="AF513" s="44" t="str">
        <f t="shared" si="338"/>
        <v/>
      </c>
      <c r="AG513" s="44" t="str">
        <f t="shared" si="341"/>
        <v/>
      </c>
      <c r="AH513" s="147" t="str">
        <f>IF($C513="","",IF($C513="@",0,IF(COUNTIF($C$21:$C$620,$C513)=1,0,1)))</f>
        <v/>
      </c>
      <c r="AI513" s="147" t="str">
        <f>IF($L513="","",IF(OR($L513="北海道",$L513="東京都",$L513="大阪府",$L513="京都府",RIGHT($L513,1)="県"),0,1))</f>
        <v/>
      </c>
    </row>
    <row r="514" spans="2:35">
      <c r="B514" s="130"/>
      <c r="C514" s="165"/>
      <c r="D514" s="154"/>
      <c r="E514" s="155"/>
      <c r="F514" s="156"/>
      <c r="G514" s="154"/>
      <c r="H514" s="155"/>
      <c r="I514" s="156"/>
      <c r="J514" s="154"/>
      <c r="K514" s="156"/>
      <c r="L514" s="154"/>
      <c r="M514" s="155"/>
      <c r="N514" s="156"/>
      <c r="O514" s="136"/>
      <c r="P514" s="139"/>
      <c r="Q514" s="142"/>
      <c r="R514" s="136"/>
      <c r="S514" s="142"/>
      <c r="T514" s="136"/>
      <c r="U514" s="145"/>
      <c r="AA514" s="42"/>
      <c r="AB514" s="44" t="str">
        <f>IF($P514="","0",VLOOKUP($P514,登録データ!$Q$4:$R$23,2,FALSE))</f>
        <v>0</v>
      </c>
      <c r="AC514" s="44" t="str">
        <f t="shared" si="339"/>
        <v>00</v>
      </c>
      <c r="AD514" s="44" t="str">
        <f t="shared" si="340"/>
        <v/>
      </c>
      <c r="AE514" s="44" t="str">
        <f t="shared" si="337"/>
        <v>000000</v>
      </c>
      <c r="AF514" s="44" t="str">
        <f t="shared" si="338"/>
        <v/>
      </c>
      <c r="AG514" s="44" t="str">
        <f t="shared" si="341"/>
        <v/>
      </c>
      <c r="AH514" s="147"/>
      <c r="AI514" s="147"/>
    </row>
    <row r="515" spans="2:35" ht="19.5" thickBot="1">
      <c r="B515" s="150"/>
      <c r="C515" s="166"/>
      <c r="D515" s="157"/>
      <c r="E515" s="158"/>
      <c r="F515" s="159"/>
      <c r="G515" s="157"/>
      <c r="H515" s="158"/>
      <c r="I515" s="159"/>
      <c r="J515" s="157"/>
      <c r="K515" s="159"/>
      <c r="L515" s="157"/>
      <c r="M515" s="158"/>
      <c r="N515" s="159"/>
      <c r="O515" s="137"/>
      <c r="P515" s="140"/>
      <c r="Q515" s="143"/>
      <c r="R515" s="137"/>
      <c r="S515" s="143"/>
      <c r="T515" s="137"/>
      <c r="U515" s="146"/>
      <c r="AA515" s="42"/>
      <c r="AB515" s="44" t="str">
        <f>IF($P515="","0",VLOOKUP($P515,登録データ!$Q$4:$R$23,2,FALSE))</f>
        <v>0</v>
      </c>
      <c r="AC515" s="44" t="str">
        <f t="shared" si="339"/>
        <v>00</v>
      </c>
      <c r="AD515" s="44" t="str">
        <f t="shared" si="340"/>
        <v/>
      </c>
      <c r="AE515" s="44" t="str">
        <f t="shared" si="337"/>
        <v>000000</v>
      </c>
      <c r="AF515" s="44" t="str">
        <f t="shared" si="338"/>
        <v/>
      </c>
      <c r="AG515" s="44" t="str">
        <f t="shared" si="341"/>
        <v/>
      </c>
      <c r="AH515" s="147"/>
      <c r="AI515" s="147"/>
    </row>
    <row r="516" spans="2:35" ht="19.5" thickTop="1">
      <c r="B516" s="149">
        <v>166</v>
      </c>
      <c r="C516" s="164"/>
      <c r="D516" s="151"/>
      <c r="E516" s="152"/>
      <c r="F516" s="153"/>
      <c r="G516" s="151"/>
      <c r="H516" s="152"/>
      <c r="I516" s="153"/>
      <c r="J516" s="151"/>
      <c r="K516" s="153"/>
      <c r="L516" s="151"/>
      <c r="M516" s="152"/>
      <c r="N516" s="153"/>
      <c r="O516" s="135" t="s">
        <v>170</v>
      </c>
      <c r="P516" s="138"/>
      <c r="Q516" s="141"/>
      <c r="R516" s="135" t="str">
        <f t="shared" ref="R516" si="372">IF($P516="","",IF(OR(RIGHT($P516,1)="m",RIGHT($P516,1)="H"),"分",""))</f>
        <v/>
      </c>
      <c r="S516" s="141"/>
      <c r="T516" s="135" t="str">
        <f t="shared" ref="T516" si="373">IF($P516="","",IF(OR(RIGHT($P516,1)="m",RIGHT($P516,1)="H"),"秒","m"))</f>
        <v/>
      </c>
      <c r="U516" s="144"/>
      <c r="AA516" s="42"/>
      <c r="AB516" s="44" t="str">
        <f>IF($P516="","0",VLOOKUP($P516,登録データ!$Q$4:$R$23,2,FALSE))</f>
        <v>0</v>
      </c>
      <c r="AC516" s="44" t="str">
        <f t="shared" si="339"/>
        <v>00</v>
      </c>
      <c r="AD516" s="44" t="str">
        <f t="shared" si="340"/>
        <v/>
      </c>
      <c r="AE516" s="44" t="str">
        <f t="shared" si="337"/>
        <v>000000</v>
      </c>
      <c r="AF516" s="44" t="str">
        <f t="shared" si="338"/>
        <v/>
      </c>
      <c r="AG516" s="44" t="str">
        <f t="shared" si="341"/>
        <v/>
      </c>
      <c r="AH516" s="147" t="str">
        <f>IF($C516="","",IF($C516="@",0,IF(COUNTIF($C$21:$C$620,$C516)=1,0,1)))</f>
        <v/>
      </c>
      <c r="AI516" s="147" t="str">
        <f>IF($L516="","",IF(OR($L516="北海道",$L516="東京都",$L516="大阪府",$L516="京都府",RIGHT($L516,1)="県"),0,1))</f>
        <v/>
      </c>
    </row>
    <row r="517" spans="2:35">
      <c r="B517" s="130"/>
      <c r="C517" s="165"/>
      <c r="D517" s="154"/>
      <c r="E517" s="155"/>
      <c r="F517" s="156"/>
      <c r="G517" s="154"/>
      <c r="H517" s="155"/>
      <c r="I517" s="156"/>
      <c r="J517" s="154"/>
      <c r="K517" s="156"/>
      <c r="L517" s="154"/>
      <c r="M517" s="155"/>
      <c r="N517" s="156"/>
      <c r="O517" s="136"/>
      <c r="P517" s="139"/>
      <c r="Q517" s="142"/>
      <c r="R517" s="136"/>
      <c r="S517" s="142"/>
      <c r="T517" s="136"/>
      <c r="U517" s="145"/>
      <c r="AA517" s="42"/>
      <c r="AB517" s="44" t="str">
        <f>IF($P517="","0",VLOOKUP($P517,登録データ!$Q$4:$R$23,2,FALSE))</f>
        <v>0</v>
      </c>
      <c r="AC517" s="44" t="str">
        <f t="shared" si="339"/>
        <v>00</v>
      </c>
      <c r="AD517" s="44" t="str">
        <f t="shared" si="340"/>
        <v/>
      </c>
      <c r="AE517" s="44" t="str">
        <f t="shared" si="337"/>
        <v>000000</v>
      </c>
      <c r="AF517" s="44" t="str">
        <f t="shared" si="338"/>
        <v/>
      </c>
      <c r="AG517" s="44" t="str">
        <f t="shared" si="341"/>
        <v/>
      </c>
      <c r="AH517" s="147"/>
      <c r="AI517" s="147"/>
    </row>
    <row r="518" spans="2:35" ht="19.5" thickBot="1">
      <c r="B518" s="150"/>
      <c r="C518" s="166"/>
      <c r="D518" s="157"/>
      <c r="E518" s="158"/>
      <c r="F518" s="159"/>
      <c r="G518" s="157"/>
      <c r="H518" s="158"/>
      <c r="I518" s="159"/>
      <c r="J518" s="157"/>
      <c r="K518" s="159"/>
      <c r="L518" s="157"/>
      <c r="M518" s="158"/>
      <c r="N518" s="159"/>
      <c r="O518" s="137"/>
      <c r="P518" s="140"/>
      <c r="Q518" s="143"/>
      <c r="R518" s="137"/>
      <c r="S518" s="143"/>
      <c r="T518" s="137"/>
      <c r="U518" s="146"/>
      <c r="AA518" s="42"/>
      <c r="AB518" s="44" t="str">
        <f>IF($P518="","0",VLOOKUP($P518,登録データ!$Q$4:$R$23,2,FALSE))</f>
        <v>0</v>
      </c>
      <c r="AC518" s="44" t="str">
        <f t="shared" si="339"/>
        <v>00</v>
      </c>
      <c r="AD518" s="44" t="str">
        <f t="shared" si="340"/>
        <v/>
      </c>
      <c r="AE518" s="44" t="str">
        <f t="shared" si="337"/>
        <v>000000</v>
      </c>
      <c r="AF518" s="44" t="str">
        <f t="shared" si="338"/>
        <v/>
      </c>
      <c r="AG518" s="44" t="str">
        <f t="shared" si="341"/>
        <v/>
      </c>
      <c r="AH518" s="147"/>
      <c r="AI518" s="147"/>
    </row>
    <row r="519" spans="2:35" ht="19.5" thickTop="1">
      <c r="B519" s="149">
        <v>167</v>
      </c>
      <c r="C519" s="164"/>
      <c r="D519" s="151"/>
      <c r="E519" s="152"/>
      <c r="F519" s="153"/>
      <c r="G519" s="151"/>
      <c r="H519" s="152"/>
      <c r="I519" s="153"/>
      <c r="J519" s="151"/>
      <c r="K519" s="153"/>
      <c r="L519" s="151"/>
      <c r="M519" s="152"/>
      <c r="N519" s="153"/>
      <c r="O519" s="135" t="s">
        <v>170</v>
      </c>
      <c r="P519" s="138"/>
      <c r="Q519" s="141"/>
      <c r="R519" s="135" t="str">
        <f t="shared" ref="R519" si="374">IF($P519="","",IF(OR(RIGHT($P519,1)="m",RIGHT($P519,1)="H"),"分",""))</f>
        <v/>
      </c>
      <c r="S519" s="141"/>
      <c r="T519" s="135" t="str">
        <f t="shared" ref="T519" si="375">IF($P519="","",IF(OR(RIGHT($P519,1)="m",RIGHT($P519,1)="H"),"秒","m"))</f>
        <v/>
      </c>
      <c r="U519" s="144"/>
      <c r="AA519" s="42"/>
      <c r="AB519" s="44" t="str">
        <f>IF($P519="","0",VLOOKUP($P519,登録データ!$Q$4:$R$23,2,FALSE))</f>
        <v>0</v>
      </c>
      <c r="AC519" s="44" t="str">
        <f t="shared" si="339"/>
        <v>00</v>
      </c>
      <c r="AD519" s="44" t="str">
        <f t="shared" si="340"/>
        <v/>
      </c>
      <c r="AE519" s="44" t="str">
        <f t="shared" si="337"/>
        <v>000000</v>
      </c>
      <c r="AF519" s="44" t="str">
        <f t="shared" si="338"/>
        <v/>
      </c>
      <c r="AG519" s="44" t="str">
        <f t="shared" si="341"/>
        <v/>
      </c>
      <c r="AH519" s="147" t="str">
        <f>IF($C519="","",IF($C519="@",0,IF(COUNTIF($C$21:$C$620,$C519)=1,0,1)))</f>
        <v/>
      </c>
      <c r="AI519" s="147" t="str">
        <f>IF($L519="","",IF(OR($L519="北海道",$L519="東京都",$L519="大阪府",$L519="京都府",RIGHT($L519,1)="県"),0,1))</f>
        <v/>
      </c>
    </row>
    <row r="520" spans="2:35">
      <c r="B520" s="130"/>
      <c r="C520" s="165"/>
      <c r="D520" s="154"/>
      <c r="E520" s="155"/>
      <c r="F520" s="156"/>
      <c r="G520" s="154"/>
      <c r="H520" s="155"/>
      <c r="I520" s="156"/>
      <c r="J520" s="154"/>
      <c r="K520" s="156"/>
      <c r="L520" s="154"/>
      <c r="M520" s="155"/>
      <c r="N520" s="156"/>
      <c r="O520" s="136"/>
      <c r="P520" s="139"/>
      <c r="Q520" s="142"/>
      <c r="R520" s="136"/>
      <c r="S520" s="142"/>
      <c r="T520" s="136"/>
      <c r="U520" s="145"/>
      <c r="AA520" s="42"/>
      <c r="AB520" s="44" t="str">
        <f>IF($P520="","0",VLOOKUP($P520,登録データ!$Q$4:$R$23,2,FALSE))</f>
        <v>0</v>
      </c>
      <c r="AC520" s="44" t="str">
        <f t="shared" si="339"/>
        <v>00</v>
      </c>
      <c r="AD520" s="44" t="str">
        <f t="shared" si="340"/>
        <v/>
      </c>
      <c r="AE520" s="44" t="str">
        <f t="shared" si="337"/>
        <v>000000</v>
      </c>
      <c r="AF520" s="44" t="str">
        <f t="shared" si="338"/>
        <v/>
      </c>
      <c r="AG520" s="44" t="str">
        <f t="shared" si="341"/>
        <v/>
      </c>
      <c r="AH520" s="147"/>
      <c r="AI520" s="147"/>
    </row>
    <row r="521" spans="2:35" ht="19.5" thickBot="1">
      <c r="B521" s="150"/>
      <c r="C521" s="166"/>
      <c r="D521" s="157"/>
      <c r="E521" s="158"/>
      <c r="F521" s="159"/>
      <c r="G521" s="157"/>
      <c r="H521" s="158"/>
      <c r="I521" s="159"/>
      <c r="J521" s="157"/>
      <c r="K521" s="159"/>
      <c r="L521" s="157"/>
      <c r="M521" s="158"/>
      <c r="N521" s="159"/>
      <c r="O521" s="137"/>
      <c r="P521" s="140"/>
      <c r="Q521" s="143"/>
      <c r="R521" s="137"/>
      <c r="S521" s="143"/>
      <c r="T521" s="137"/>
      <c r="U521" s="146"/>
      <c r="AA521" s="42"/>
      <c r="AB521" s="44" t="str">
        <f>IF($P521="","0",VLOOKUP($P521,登録データ!$Q$4:$R$23,2,FALSE))</f>
        <v>0</v>
      </c>
      <c r="AC521" s="44" t="str">
        <f t="shared" si="339"/>
        <v>00</v>
      </c>
      <c r="AD521" s="44" t="str">
        <f t="shared" si="340"/>
        <v/>
      </c>
      <c r="AE521" s="44" t="str">
        <f t="shared" si="337"/>
        <v>000000</v>
      </c>
      <c r="AF521" s="44" t="str">
        <f t="shared" si="338"/>
        <v/>
      </c>
      <c r="AG521" s="44" t="str">
        <f t="shared" si="341"/>
        <v/>
      </c>
      <c r="AH521" s="147"/>
      <c r="AI521" s="147"/>
    </row>
    <row r="522" spans="2:35" ht="19.5" thickTop="1">
      <c r="B522" s="149">
        <v>168</v>
      </c>
      <c r="C522" s="164"/>
      <c r="D522" s="151"/>
      <c r="E522" s="152"/>
      <c r="F522" s="153"/>
      <c r="G522" s="151"/>
      <c r="H522" s="152"/>
      <c r="I522" s="153"/>
      <c r="J522" s="151"/>
      <c r="K522" s="153"/>
      <c r="L522" s="151"/>
      <c r="M522" s="152"/>
      <c r="N522" s="153"/>
      <c r="O522" s="135" t="s">
        <v>170</v>
      </c>
      <c r="P522" s="138"/>
      <c r="Q522" s="141"/>
      <c r="R522" s="135" t="str">
        <f t="shared" ref="R522" si="376">IF($P522="","",IF(OR(RIGHT($P522,1)="m",RIGHT($P522,1)="H"),"分",""))</f>
        <v/>
      </c>
      <c r="S522" s="141"/>
      <c r="T522" s="135" t="str">
        <f t="shared" ref="T522" si="377">IF($P522="","",IF(OR(RIGHT($P522,1)="m",RIGHT($P522,1)="H"),"秒","m"))</f>
        <v/>
      </c>
      <c r="U522" s="144"/>
      <c r="AA522" s="42"/>
      <c r="AB522" s="44" t="str">
        <f>IF($P522="","0",VLOOKUP($P522,登録データ!$Q$4:$R$23,2,FALSE))</f>
        <v>0</v>
      </c>
      <c r="AC522" s="44" t="str">
        <f t="shared" si="339"/>
        <v>00</v>
      </c>
      <c r="AD522" s="44" t="str">
        <f t="shared" si="340"/>
        <v/>
      </c>
      <c r="AE522" s="44" t="str">
        <f t="shared" si="337"/>
        <v>000000</v>
      </c>
      <c r="AF522" s="44" t="str">
        <f t="shared" si="338"/>
        <v/>
      </c>
      <c r="AG522" s="44" t="str">
        <f t="shared" si="341"/>
        <v/>
      </c>
      <c r="AH522" s="147" t="str">
        <f>IF($C522="","",IF($C522="@",0,IF(COUNTIF($C$21:$C$620,$C522)=1,0,1)))</f>
        <v/>
      </c>
      <c r="AI522" s="147" t="str">
        <f>IF($L522="","",IF(OR($L522="北海道",$L522="東京都",$L522="大阪府",$L522="京都府",RIGHT($L522,1)="県"),0,1))</f>
        <v/>
      </c>
    </row>
    <row r="523" spans="2:35">
      <c r="B523" s="130"/>
      <c r="C523" s="165"/>
      <c r="D523" s="154"/>
      <c r="E523" s="155"/>
      <c r="F523" s="156"/>
      <c r="G523" s="154"/>
      <c r="H523" s="155"/>
      <c r="I523" s="156"/>
      <c r="J523" s="154"/>
      <c r="K523" s="156"/>
      <c r="L523" s="154"/>
      <c r="M523" s="155"/>
      <c r="N523" s="156"/>
      <c r="O523" s="136"/>
      <c r="P523" s="139"/>
      <c r="Q523" s="142"/>
      <c r="R523" s="136"/>
      <c r="S523" s="142"/>
      <c r="T523" s="136"/>
      <c r="U523" s="145"/>
      <c r="AA523" s="42"/>
      <c r="AB523" s="44" t="str">
        <f>IF($P523="","0",VLOOKUP($P523,登録データ!$Q$4:$R$23,2,FALSE))</f>
        <v>0</v>
      </c>
      <c r="AC523" s="44" t="str">
        <f t="shared" si="339"/>
        <v>00</v>
      </c>
      <c r="AD523" s="44" t="str">
        <f t="shared" si="340"/>
        <v/>
      </c>
      <c r="AE523" s="44" t="str">
        <f t="shared" si="337"/>
        <v>000000</v>
      </c>
      <c r="AF523" s="44" t="str">
        <f t="shared" si="338"/>
        <v/>
      </c>
      <c r="AG523" s="44" t="str">
        <f t="shared" si="341"/>
        <v/>
      </c>
      <c r="AH523" s="147"/>
      <c r="AI523" s="147"/>
    </row>
    <row r="524" spans="2:35" ht="19.5" thickBot="1">
      <c r="B524" s="150"/>
      <c r="C524" s="166"/>
      <c r="D524" s="157"/>
      <c r="E524" s="158"/>
      <c r="F524" s="159"/>
      <c r="G524" s="157"/>
      <c r="H524" s="158"/>
      <c r="I524" s="159"/>
      <c r="J524" s="157"/>
      <c r="K524" s="159"/>
      <c r="L524" s="157"/>
      <c r="M524" s="158"/>
      <c r="N524" s="159"/>
      <c r="O524" s="137"/>
      <c r="P524" s="140"/>
      <c r="Q524" s="143"/>
      <c r="R524" s="137"/>
      <c r="S524" s="143"/>
      <c r="T524" s="137"/>
      <c r="U524" s="146"/>
      <c r="AA524" s="42"/>
      <c r="AB524" s="44" t="str">
        <f>IF($P524="","0",VLOOKUP($P524,登録データ!$Q$4:$R$23,2,FALSE))</f>
        <v>0</v>
      </c>
      <c r="AC524" s="44" t="str">
        <f t="shared" si="339"/>
        <v>00</v>
      </c>
      <c r="AD524" s="44" t="str">
        <f t="shared" si="340"/>
        <v/>
      </c>
      <c r="AE524" s="44" t="str">
        <f t="shared" si="337"/>
        <v>000000</v>
      </c>
      <c r="AF524" s="44" t="str">
        <f t="shared" si="338"/>
        <v/>
      </c>
      <c r="AG524" s="44" t="str">
        <f t="shared" si="341"/>
        <v/>
      </c>
      <c r="AH524" s="147"/>
      <c r="AI524" s="147"/>
    </row>
    <row r="525" spans="2:35" ht="19.5" thickTop="1">
      <c r="B525" s="149">
        <v>169</v>
      </c>
      <c r="C525" s="164"/>
      <c r="D525" s="151"/>
      <c r="E525" s="152"/>
      <c r="F525" s="153"/>
      <c r="G525" s="151"/>
      <c r="H525" s="152"/>
      <c r="I525" s="153"/>
      <c r="J525" s="151"/>
      <c r="K525" s="153"/>
      <c r="L525" s="151"/>
      <c r="M525" s="152"/>
      <c r="N525" s="153"/>
      <c r="O525" s="135" t="s">
        <v>170</v>
      </c>
      <c r="P525" s="138"/>
      <c r="Q525" s="141"/>
      <c r="R525" s="135" t="str">
        <f t="shared" ref="R525" si="378">IF($P525="","",IF(OR(RIGHT($P525,1)="m",RIGHT($P525,1)="H"),"分",""))</f>
        <v/>
      </c>
      <c r="S525" s="141"/>
      <c r="T525" s="135" t="str">
        <f t="shared" ref="T525" si="379">IF($P525="","",IF(OR(RIGHT($P525,1)="m",RIGHT($P525,1)="H"),"秒","m"))</f>
        <v/>
      </c>
      <c r="U525" s="144"/>
      <c r="AA525" s="42"/>
      <c r="AB525" s="44" t="str">
        <f>IF($P525="","0",VLOOKUP($P525,登録データ!$Q$4:$R$23,2,FALSE))</f>
        <v>0</v>
      </c>
      <c r="AC525" s="44" t="str">
        <f t="shared" si="339"/>
        <v>00</v>
      </c>
      <c r="AD525" s="44" t="str">
        <f t="shared" si="340"/>
        <v/>
      </c>
      <c r="AE525" s="44" t="str">
        <f t="shared" si="337"/>
        <v>000000</v>
      </c>
      <c r="AF525" s="44" t="str">
        <f t="shared" si="338"/>
        <v/>
      </c>
      <c r="AG525" s="44" t="str">
        <f t="shared" si="341"/>
        <v/>
      </c>
      <c r="AH525" s="147" t="str">
        <f>IF($C525="","",IF($C525="@",0,IF(COUNTIF($C$21:$C$620,$C525)=1,0,1)))</f>
        <v/>
      </c>
      <c r="AI525" s="147" t="str">
        <f>IF($L525="","",IF(OR($L525="北海道",$L525="東京都",$L525="大阪府",$L525="京都府",RIGHT($L525,1)="県"),0,1))</f>
        <v/>
      </c>
    </row>
    <row r="526" spans="2:35">
      <c r="B526" s="130"/>
      <c r="C526" s="165"/>
      <c r="D526" s="154"/>
      <c r="E526" s="155"/>
      <c r="F526" s="156"/>
      <c r="G526" s="154"/>
      <c r="H526" s="155"/>
      <c r="I526" s="156"/>
      <c r="J526" s="154"/>
      <c r="K526" s="156"/>
      <c r="L526" s="154"/>
      <c r="M526" s="155"/>
      <c r="N526" s="156"/>
      <c r="O526" s="136"/>
      <c r="P526" s="139"/>
      <c r="Q526" s="142"/>
      <c r="R526" s="136"/>
      <c r="S526" s="142"/>
      <c r="T526" s="136"/>
      <c r="U526" s="145"/>
      <c r="AA526" s="42"/>
      <c r="AB526" s="44" t="str">
        <f>IF($P526="","0",VLOOKUP($P526,登録データ!$Q$4:$R$23,2,FALSE))</f>
        <v>0</v>
      </c>
      <c r="AC526" s="44" t="str">
        <f t="shared" si="339"/>
        <v>00</v>
      </c>
      <c r="AD526" s="44" t="str">
        <f t="shared" si="340"/>
        <v/>
      </c>
      <c r="AE526" s="44" t="str">
        <f t="shared" si="337"/>
        <v>000000</v>
      </c>
      <c r="AF526" s="44" t="str">
        <f t="shared" si="338"/>
        <v/>
      </c>
      <c r="AG526" s="44" t="str">
        <f t="shared" si="341"/>
        <v/>
      </c>
      <c r="AH526" s="147"/>
      <c r="AI526" s="147"/>
    </row>
    <row r="527" spans="2:35" ht="19.5" thickBot="1">
      <c r="B527" s="150"/>
      <c r="C527" s="166"/>
      <c r="D527" s="157"/>
      <c r="E527" s="158"/>
      <c r="F527" s="159"/>
      <c r="G527" s="157"/>
      <c r="H527" s="158"/>
      <c r="I527" s="159"/>
      <c r="J527" s="157"/>
      <c r="K527" s="159"/>
      <c r="L527" s="157"/>
      <c r="M527" s="158"/>
      <c r="N527" s="159"/>
      <c r="O527" s="137"/>
      <c r="P527" s="140"/>
      <c r="Q527" s="143"/>
      <c r="R527" s="137"/>
      <c r="S527" s="143"/>
      <c r="T527" s="137"/>
      <c r="U527" s="146"/>
      <c r="AA527" s="42"/>
      <c r="AB527" s="44" t="str">
        <f>IF($P527="","0",VLOOKUP($P527,登録データ!$Q$4:$R$23,2,FALSE))</f>
        <v>0</v>
      </c>
      <c r="AC527" s="44" t="str">
        <f t="shared" si="339"/>
        <v>00</v>
      </c>
      <c r="AD527" s="44" t="str">
        <f t="shared" si="340"/>
        <v/>
      </c>
      <c r="AE527" s="44" t="str">
        <f t="shared" si="337"/>
        <v>000000</v>
      </c>
      <c r="AF527" s="44" t="str">
        <f t="shared" si="338"/>
        <v/>
      </c>
      <c r="AG527" s="44" t="str">
        <f t="shared" si="341"/>
        <v/>
      </c>
      <c r="AH527" s="147"/>
      <c r="AI527" s="147"/>
    </row>
    <row r="528" spans="2:35" ht="19.5" thickTop="1">
      <c r="B528" s="149">
        <v>170</v>
      </c>
      <c r="C528" s="164"/>
      <c r="D528" s="151"/>
      <c r="E528" s="152"/>
      <c r="F528" s="153"/>
      <c r="G528" s="151"/>
      <c r="H528" s="152"/>
      <c r="I528" s="153"/>
      <c r="J528" s="151"/>
      <c r="K528" s="153"/>
      <c r="L528" s="151"/>
      <c r="M528" s="152"/>
      <c r="N528" s="153"/>
      <c r="O528" s="135" t="s">
        <v>170</v>
      </c>
      <c r="P528" s="138"/>
      <c r="Q528" s="141"/>
      <c r="R528" s="135" t="str">
        <f t="shared" ref="R528" si="380">IF($P528="","",IF(OR(RIGHT($P528,1)="m",RIGHT($P528,1)="H"),"分",""))</f>
        <v/>
      </c>
      <c r="S528" s="141"/>
      <c r="T528" s="135" t="str">
        <f t="shared" ref="T528" si="381">IF($P528="","",IF(OR(RIGHT($P528,1)="m",RIGHT($P528,1)="H"),"秒","m"))</f>
        <v/>
      </c>
      <c r="U528" s="144"/>
      <c r="AA528" s="42"/>
      <c r="AB528" s="44" t="str">
        <f>IF($P528="","0",VLOOKUP($P528,登録データ!$Q$4:$R$23,2,FALSE))</f>
        <v>0</v>
      </c>
      <c r="AC528" s="44" t="str">
        <f t="shared" si="339"/>
        <v>00</v>
      </c>
      <c r="AD528" s="44" t="str">
        <f t="shared" si="340"/>
        <v/>
      </c>
      <c r="AE528" s="44" t="str">
        <f t="shared" si="337"/>
        <v>000000</v>
      </c>
      <c r="AF528" s="44" t="str">
        <f t="shared" si="338"/>
        <v/>
      </c>
      <c r="AG528" s="44" t="str">
        <f t="shared" si="341"/>
        <v/>
      </c>
      <c r="AH528" s="147" t="str">
        <f>IF($C528="","",IF($C528="@",0,IF(COUNTIF($C$21:$C$620,$C528)=1,0,1)))</f>
        <v/>
      </c>
      <c r="AI528" s="147" t="str">
        <f>IF($L528="","",IF(OR($L528="北海道",$L528="東京都",$L528="大阪府",$L528="京都府",RIGHT($L528,1)="県"),0,1))</f>
        <v/>
      </c>
    </row>
    <row r="529" spans="2:35">
      <c r="B529" s="130"/>
      <c r="C529" s="165"/>
      <c r="D529" s="154"/>
      <c r="E529" s="155"/>
      <c r="F529" s="156"/>
      <c r="G529" s="154"/>
      <c r="H529" s="155"/>
      <c r="I529" s="156"/>
      <c r="J529" s="154"/>
      <c r="K529" s="156"/>
      <c r="L529" s="154"/>
      <c r="M529" s="155"/>
      <c r="N529" s="156"/>
      <c r="O529" s="136"/>
      <c r="P529" s="139"/>
      <c r="Q529" s="142"/>
      <c r="R529" s="136"/>
      <c r="S529" s="142"/>
      <c r="T529" s="136"/>
      <c r="U529" s="145"/>
      <c r="AA529" s="42"/>
      <c r="AB529" s="44" t="str">
        <f>IF($P529="","0",VLOOKUP($P529,登録データ!$Q$4:$R$23,2,FALSE))</f>
        <v>0</v>
      </c>
      <c r="AC529" s="44" t="str">
        <f t="shared" si="339"/>
        <v>00</v>
      </c>
      <c r="AD529" s="44" t="str">
        <f t="shared" si="340"/>
        <v/>
      </c>
      <c r="AE529" s="44" t="str">
        <f t="shared" si="337"/>
        <v>000000</v>
      </c>
      <c r="AF529" s="44" t="str">
        <f t="shared" si="338"/>
        <v/>
      </c>
      <c r="AG529" s="44" t="str">
        <f t="shared" si="341"/>
        <v/>
      </c>
      <c r="AH529" s="147"/>
      <c r="AI529" s="147"/>
    </row>
    <row r="530" spans="2:35" ht="19.5" thickBot="1">
      <c r="B530" s="150"/>
      <c r="C530" s="166"/>
      <c r="D530" s="157"/>
      <c r="E530" s="158"/>
      <c r="F530" s="159"/>
      <c r="G530" s="157"/>
      <c r="H530" s="158"/>
      <c r="I530" s="159"/>
      <c r="J530" s="157"/>
      <c r="K530" s="159"/>
      <c r="L530" s="157"/>
      <c r="M530" s="158"/>
      <c r="N530" s="159"/>
      <c r="O530" s="137"/>
      <c r="P530" s="140"/>
      <c r="Q530" s="143"/>
      <c r="R530" s="137"/>
      <c r="S530" s="143"/>
      <c r="T530" s="137"/>
      <c r="U530" s="146"/>
      <c r="AA530" s="42"/>
      <c r="AB530" s="44" t="str">
        <f>IF($P530="","0",VLOOKUP($P530,登録データ!$Q$4:$R$23,2,FALSE))</f>
        <v>0</v>
      </c>
      <c r="AC530" s="44" t="str">
        <f t="shared" si="339"/>
        <v>00</v>
      </c>
      <c r="AD530" s="44" t="str">
        <f t="shared" si="340"/>
        <v/>
      </c>
      <c r="AE530" s="44" t="str">
        <f t="shared" si="337"/>
        <v>000000</v>
      </c>
      <c r="AF530" s="44" t="str">
        <f t="shared" si="338"/>
        <v/>
      </c>
      <c r="AG530" s="44" t="str">
        <f t="shared" si="341"/>
        <v/>
      </c>
      <c r="AH530" s="147"/>
      <c r="AI530" s="147"/>
    </row>
    <row r="531" spans="2:35" ht="19.5" thickTop="1">
      <c r="B531" s="149">
        <v>171</v>
      </c>
      <c r="C531" s="164"/>
      <c r="D531" s="151"/>
      <c r="E531" s="152"/>
      <c r="F531" s="153"/>
      <c r="G531" s="151"/>
      <c r="H531" s="152"/>
      <c r="I531" s="153"/>
      <c r="J531" s="151"/>
      <c r="K531" s="153"/>
      <c r="L531" s="151"/>
      <c r="M531" s="152"/>
      <c r="N531" s="153"/>
      <c r="O531" s="135" t="s">
        <v>170</v>
      </c>
      <c r="P531" s="138"/>
      <c r="Q531" s="141"/>
      <c r="R531" s="135" t="str">
        <f t="shared" ref="R531" si="382">IF($P531="","",IF(OR(RIGHT($P531,1)="m",RIGHT($P531,1)="H"),"分",""))</f>
        <v/>
      </c>
      <c r="S531" s="141"/>
      <c r="T531" s="135" t="str">
        <f t="shared" ref="T531" si="383">IF($P531="","",IF(OR(RIGHT($P531,1)="m",RIGHT($P531,1)="H"),"秒","m"))</f>
        <v/>
      </c>
      <c r="U531" s="144"/>
      <c r="AA531" s="42"/>
      <c r="AB531" s="44" t="str">
        <f>IF($P531="","0",VLOOKUP($P531,登録データ!$Q$4:$R$23,2,FALSE))</f>
        <v>0</v>
      </c>
      <c r="AC531" s="44" t="str">
        <f t="shared" si="339"/>
        <v>00</v>
      </c>
      <c r="AD531" s="44" t="str">
        <f t="shared" si="340"/>
        <v/>
      </c>
      <c r="AE531" s="44" t="str">
        <f t="shared" si="337"/>
        <v>000000</v>
      </c>
      <c r="AF531" s="44" t="str">
        <f t="shared" si="338"/>
        <v/>
      </c>
      <c r="AG531" s="44" t="str">
        <f t="shared" si="341"/>
        <v/>
      </c>
      <c r="AH531" s="147" t="str">
        <f>IF($C531="","",IF($C531="@",0,IF(COUNTIF($C$21:$C$620,$C531)=1,0,1)))</f>
        <v/>
      </c>
      <c r="AI531" s="147" t="str">
        <f>IF($L531="","",IF(OR($L531="北海道",$L531="東京都",$L531="大阪府",$L531="京都府",RIGHT($L531,1)="県"),0,1))</f>
        <v/>
      </c>
    </row>
    <row r="532" spans="2:35">
      <c r="B532" s="130"/>
      <c r="C532" s="165"/>
      <c r="D532" s="154"/>
      <c r="E532" s="155"/>
      <c r="F532" s="156"/>
      <c r="G532" s="154"/>
      <c r="H532" s="155"/>
      <c r="I532" s="156"/>
      <c r="J532" s="154"/>
      <c r="K532" s="156"/>
      <c r="L532" s="154"/>
      <c r="M532" s="155"/>
      <c r="N532" s="156"/>
      <c r="O532" s="136"/>
      <c r="P532" s="139"/>
      <c r="Q532" s="142"/>
      <c r="R532" s="136"/>
      <c r="S532" s="142"/>
      <c r="T532" s="136"/>
      <c r="U532" s="145"/>
      <c r="AA532" s="42"/>
      <c r="AB532" s="44" t="str">
        <f>IF($P532="","0",VLOOKUP($P532,登録データ!$Q$4:$R$23,2,FALSE))</f>
        <v>0</v>
      </c>
      <c r="AC532" s="44" t="str">
        <f t="shared" si="339"/>
        <v>00</v>
      </c>
      <c r="AD532" s="44" t="str">
        <f t="shared" si="340"/>
        <v/>
      </c>
      <c r="AE532" s="44" t="str">
        <f t="shared" si="337"/>
        <v>000000</v>
      </c>
      <c r="AF532" s="44" t="str">
        <f t="shared" si="338"/>
        <v/>
      </c>
      <c r="AG532" s="44" t="str">
        <f t="shared" si="341"/>
        <v/>
      </c>
      <c r="AH532" s="147"/>
      <c r="AI532" s="147"/>
    </row>
    <row r="533" spans="2:35" ht="19.5" thickBot="1">
      <c r="B533" s="150"/>
      <c r="C533" s="166"/>
      <c r="D533" s="157"/>
      <c r="E533" s="158"/>
      <c r="F533" s="159"/>
      <c r="G533" s="157"/>
      <c r="H533" s="158"/>
      <c r="I533" s="159"/>
      <c r="J533" s="157"/>
      <c r="K533" s="159"/>
      <c r="L533" s="157"/>
      <c r="M533" s="158"/>
      <c r="N533" s="159"/>
      <c r="O533" s="137"/>
      <c r="P533" s="140"/>
      <c r="Q533" s="143"/>
      <c r="R533" s="137"/>
      <c r="S533" s="143"/>
      <c r="T533" s="137"/>
      <c r="U533" s="146"/>
      <c r="AA533" s="42"/>
      <c r="AB533" s="44" t="str">
        <f>IF($P533="","0",VLOOKUP($P533,登録データ!$Q$4:$R$23,2,FALSE))</f>
        <v>0</v>
      </c>
      <c r="AC533" s="44" t="str">
        <f t="shared" si="339"/>
        <v>00</v>
      </c>
      <c r="AD533" s="44" t="str">
        <f t="shared" si="340"/>
        <v/>
      </c>
      <c r="AE533" s="44" t="str">
        <f t="shared" ref="AE533:AE596" si="384">IF($AD533=2,IF($S533="","0000",CONCATENATE(RIGHT($S533+100,2),$AC533)),IF($S533="","000000",CONCATENATE(RIGHT($Q533+100,2),RIGHT($S533+100,2),$AC533)))</f>
        <v>000000</v>
      </c>
      <c r="AF533" s="44" t="str">
        <f t="shared" ref="AF533:AF596" si="385">IF($P533="","",CONCATENATE($AB533," ",IF($AD533=1,RIGHT($AE533+10000000,7),RIGHT($AE533+100000,5))))</f>
        <v/>
      </c>
      <c r="AG533" s="44" t="str">
        <f t="shared" si="341"/>
        <v/>
      </c>
      <c r="AH533" s="147"/>
      <c r="AI533" s="147"/>
    </row>
    <row r="534" spans="2:35" ht="19.5" thickTop="1">
      <c r="B534" s="149">
        <v>172</v>
      </c>
      <c r="C534" s="164"/>
      <c r="D534" s="151"/>
      <c r="E534" s="152"/>
      <c r="F534" s="153"/>
      <c r="G534" s="151"/>
      <c r="H534" s="152"/>
      <c r="I534" s="153"/>
      <c r="J534" s="151"/>
      <c r="K534" s="153"/>
      <c r="L534" s="151"/>
      <c r="M534" s="152"/>
      <c r="N534" s="153"/>
      <c r="O534" s="135" t="s">
        <v>170</v>
      </c>
      <c r="P534" s="138"/>
      <c r="Q534" s="141"/>
      <c r="R534" s="135" t="str">
        <f t="shared" ref="R534" si="386">IF($P534="","",IF(OR(RIGHT($P534,1)="m",RIGHT($P534,1)="H"),"分",""))</f>
        <v/>
      </c>
      <c r="S534" s="141"/>
      <c r="T534" s="135" t="str">
        <f t="shared" ref="T534" si="387">IF($P534="","",IF(OR(RIGHT($P534,1)="m",RIGHT($P534,1)="H"),"秒","m"))</f>
        <v/>
      </c>
      <c r="U534" s="144"/>
      <c r="AA534" s="42"/>
      <c r="AB534" s="44" t="str">
        <f>IF($P534="","0",VLOOKUP($P534,登録データ!$Q$4:$R$23,2,FALSE))</f>
        <v>0</v>
      </c>
      <c r="AC534" s="44" t="str">
        <f t="shared" ref="AC534:AC597" si="388">IF($U534="","00",IF(LEN($U534)=1,$U534*10,$U534))</f>
        <v>00</v>
      </c>
      <c r="AD534" s="44" t="str">
        <f t="shared" ref="AD534:AD597" si="389">IF($P534="","",IF(OR(RIGHT($P534,1)="m",RIGHT($P534,1)="H"),1,2))</f>
        <v/>
      </c>
      <c r="AE534" s="44" t="str">
        <f t="shared" si="384"/>
        <v>000000</v>
      </c>
      <c r="AF534" s="44" t="str">
        <f t="shared" si="385"/>
        <v/>
      </c>
      <c r="AG534" s="44" t="str">
        <f t="shared" ref="AG534:AG597" si="390">IF($S534="","",IF(OR(VALUE($S534)&lt;60,$T534="m"),0,1))</f>
        <v/>
      </c>
      <c r="AH534" s="147" t="str">
        <f>IF($C534="","",IF($C534="@",0,IF(COUNTIF($C$21:$C$620,$C534)=1,0,1)))</f>
        <v/>
      </c>
      <c r="AI534" s="147" t="str">
        <f>IF($L534="","",IF(OR($L534="北海道",$L534="東京都",$L534="大阪府",$L534="京都府",RIGHT($L534,1)="県"),0,1))</f>
        <v/>
      </c>
    </row>
    <row r="535" spans="2:35">
      <c r="B535" s="130"/>
      <c r="C535" s="165"/>
      <c r="D535" s="154"/>
      <c r="E535" s="155"/>
      <c r="F535" s="156"/>
      <c r="G535" s="154"/>
      <c r="H535" s="155"/>
      <c r="I535" s="156"/>
      <c r="J535" s="154"/>
      <c r="K535" s="156"/>
      <c r="L535" s="154"/>
      <c r="M535" s="155"/>
      <c r="N535" s="156"/>
      <c r="O535" s="136"/>
      <c r="P535" s="139"/>
      <c r="Q535" s="142"/>
      <c r="R535" s="136"/>
      <c r="S535" s="142"/>
      <c r="T535" s="136"/>
      <c r="U535" s="145"/>
      <c r="AA535" s="42"/>
      <c r="AB535" s="44" t="str">
        <f>IF($P535="","0",VLOOKUP($P535,登録データ!$Q$4:$R$23,2,FALSE))</f>
        <v>0</v>
      </c>
      <c r="AC535" s="44" t="str">
        <f t="shared" si="388"/>
        <v>00</v>
      </c>
      <c r="AD535" s="44" t="str">
        <f t="shared" si="389"/>
        <v/>
      </c>
      <c r="AE535" s="44" t="str">
        <f t="shared" si="384"/>
        <v>000000</v>
      </c>
      <c r="AF535" s="44" t="str">
        <f t="shared" si="385"/>
        <v/>
      </c>
      <c r="AG535" s="44" t="str">
        <f t="shared" si="390"/>
        <v/>
      </c>
      <c r="AH535" s="147"/>
      <c r="AI535" s="147"/>
    </row>
    <row r="536" spans="2:35" ht="19.5" thickBot="1">
      <c r="B536" s="150"/>
      <c r="C536" s="166"/>
      <c r="D536" s="157"/>
      <c r="E536" s="158"/>
      <c r="F536" s="159"/>
      <c r="G536" s="157"/>
      <c r="H536" s="158"/>
      <c r="I536" s="159"/>
      <c r="J536" s="157"/>
      <c r="K536" s="159"/>
      <c r="L536" s="157"/>
      <c r="M536" s="158"/>
      <c r="N536" s="159"/>
      <c r="O536" s="137"/>
      <c r="P536" s="140"/>
      <c r="Q536" s="143"/>
      <c r="R536" s="137"/>
      <c r="S536" s="143"/>
      <c r="T536" s="137"/>
      <c r="U536" s="146"/>
      <c r="AA536" s="42"/>
      <c r="AB536" s="44" t="str">
        <f>IF($P536="","0",VLOOKUP($P536,登録データ!$Q$4:$R$23,2,FALSE))</f>
        <v>0</v>
      </c>
      <c r="AC536" s="44" t="str">
        <f t="shared" si="388"/>
        <v>00</v>
      </c>
      <c r="AD536" s="44" t="str">
        <f t="shared" si="389"/>
        <v/>
      </c>
      <c r="AE536" s="44" t="str">
        <f t="shared" si="384"/>
        <v>000000</v>
      </c>
      <c r="AF536" s="44" t="str">
        <f t="shared" si="385"/>
        <v/>
      </c>
      <c r="AG536" s="44" t="str">
        <f t="shared" si="390"/>
        <v/>
      </c>
      <c r="AH536" s="147"/>
      <c r="AI536" s="147"/>
    </row>
    <row r="537" spans="2:35" ht="19.5" thickTop="1">
      <c r="B537" s="149">
        <v>173</v>
      </c>
      <c r="C537" s="164"/>
      <c r="D537" s="151"/>
      <c r="E537" s="152"/>
      <c r="F537" s="153"/>
      <c r="G537" s="151"/>
      <c r="H537" s="152"/>
      <c r="I537" s="153"/>
      <c r="J537" s="151"/>
      <c r="K537" s="153"/>
      <c r="L537" s="151"/>
      <c r="M537" s="152"/>
      <c r="N537" s="153"/>
      <c r="O537" s="135" t="s">
        <v>170</v>
      </c>
      <c r="P537" s="138"/>
      <c r="Q537" s="141"/>
      <c r="R537" s="135" t="str">
        <f t="shared" ref="R537" si="391">IF($P537="","",IF(OR(RIGHT($P537,1)="m",RIGHT($P537,1)="H"),"分",""))</f>
        <v/>
      </c>
      <c r="S537" s="141"/>
      <c r="T537" s="135" t="str">
        <f t="shared" ref="T537" si="392">IF($P537="","",IF(OR(RIGHT($P537,1)="m",RIGHT($P537,1)="H"),"秒","m"))</f>
        <v/>
      </c>
      <c r="U537" s="144"/>
      <c r="AA537" s="42"/>
      <c r="AB537" s="44" t="str">
        <f>IF($P537="","0",VLOOKUP($P537,登録データ!$Q$4:$R$23,2,FALSE))</f>
        <v>0</v>
      </c>
      <c r="AC537" s="44" t="str">
        <f t="shared" si="388"/>
        <v>00</v>
      </c>
      <c r="AD537" s="44" t="str">
        <f t="shared" si="389"/>
        <v/>
      </c>
      <c r="AE537" s="44" t="str">
        <f t="shared" si="384"/>
        <v>000000</v>
      </c>
      <c r="AF537" s="44" t="str">
        <f t="shared" si="385"/>
        <v/>
      </c>
      <c r="AG537" s="44" t="str">
        <f t="shared" si="390"/>
        <v/>
      </c>
      <c r="AH537" s="147" t="str">
        <f>IF($C537="","",IF($C537="@",0,IF(COUNTIF($C$21:$C$620,$C537)=1,0,1)))</f>
        <v/>
      </c>
      <c r="AI537" s="147" t="str">
        <f>IF($L537="","",IF(OR($L537="北海道",$L537="東京都",$L537="大阪府",$L537="京都府",RIGHT($L537,1)="県"),0,1))</f>
        <v/>
      </c>
    </row>
    <row r="538" spans="2:35">
      <c r="B538" s="130"/>
      <c r="C538" s="165"/>
      <c r="D538" s="154"/>
      <c r="E538" s="155"/>
      <c r="F538" s="156"/>
      <c r="G538" s="154"/>
      <c r="H538" s="155"/>
      <c r="I538" s="156"/>
      <c r="J538" s="154"/>
      <c r="K538" s="156"/>
      <c r="L538" s="154"/>
      <c r="M538" s="155"/>
      <c r="N538" s="156"/>
      <c r="O538" s="136"/>
      <c r="P538" s="139"/>
      <c r="Q538" s="142"/>
      <c r="R538" s="136"/>
      <c r="S538" s="142"/>
      <c r="T538" s="136"/>
      <c r="U538" s="145"/>
      <c r="AA538" s="42"/>
      <c r="AB538" s="44" t="str">
        <f>IF($P538="","0",VLOOKUP($P538,登録データ!$Q$4:$R$23,2,FALSE))</f>
        <v>0</v>
      </c>
      <c r="AC538" s="44" t="str">
        <f t="shared" si="388"/>
        <v>00</v>
      </c>
      <c r="AD538" s="44" t="str">
        <f t="shared" si="389"/>
        <v/>
      </c>
      <c r="AE538" s="44" t="str">
        <f t="shared" si="384"/>
        <v>000000</v>
      </c>
      <c r="AF538" s="44" t="str">
        <f t="shared" si="385"/>
        <v/>
      </c>
      <c r="AG538" s="44" t="str">
        <f t="shared" si="390"/>
        <v/>
      </c>
      <c r="AH538" s="147"/>
      <c r="AI538" s="147"/>
    </row>
    <row r="539" spans="2:35" ht="19.5" thickBot="1">
      <c r="B539" s="150"/>
      <c r="C539" s="166"/>
      <c r="D539" s="157"/>
      <c r="E539" s="158"/>
      <c r="F539" s="159"/>
      <c r="G539" s="157"/>
      <c r="H539" s="158"/>
      <c r="I539" s="159"/>
      <c r="J539" s="157"/>
      <c r="K539" s="159"/>
      <c r="L539" s="157"/>
      <c r="M539" s="158"/>
      <c r="N539" s="159"/>
      <c r="O539" s="137"/>
      <c r="P539" s="140"/>
      <c r="Q539" s="143"/>
      <c r="R539" s="137"/>
      <c r="S539" s="143"/>
      <c r="T539" s="137"/>
      <c r="U539" s="146"/>
      <c r="AA539" s="42"/>
      <c r="AB539" s="44" t="str">
        <f>IF($P539="","0",VLOOKUP($P539,登録データ!$Q$4:$R$23,2,FALSE))</f>
        <v>0</v>
      </c>
      <c r="AC539" s="44" t="str">
        <f t="shared" si="388"/>
        <v>00</v>
      </c>
      <c r="AD539" s="44" t="str">
        <f t="shared" si="389"/>
        <v/>
      </c>
      <c r="AE539" s="44" t="str">
        <f t="shared" si="384"/>
        <v>000000</v>
      </c>
      <c r="AF539" s="44" t="str">
        <f t="shared" si="385"/>
        <v/>
      </c>
      <c r="AG539" s="44" t="str">
        <f t="shared" si="390"/>
        <v/>
      </c>
      <c r="AH539" s="147"/>
      <c r="AI539" s="147"/>
    </row>
    <row r="540" spans="2:35" ht="19.5" thickTop="1">
      <c r="B540" s="149">
        <v>174</v>
      </c>
      <c r="C540" s="164"/>
      <c r="D540" s="151"/>
      <c r="E540" s="152"/>
      <c r="F540" s="153"/>
      <c r="G540" s="151"/>
      <c r="H540" s="152"/>
      <c r="I540" s="153"/>
      <c r="J540" s="151"/>
      <c r="K540" s="153"/>
      <c r="L540" s="151"/>
      <c r="M540" s="152"/>
      <c r="N540" s="153"/>
      <c r="O540" s="135" t="s">
        <v>170</v>
      </c>
      <c r="P540" s="138"/>
      <c r="Q540" s="141"/>
      <c r="R540" s="135" t="str">
        <f t="shared" ref="R540" si="393">IF($P540="","",IF(OR(RIGHT($P540,1)="m",RIGHT($P540,1)="H"),"分",""))</f>
        <v/>
      </c>
      <c r="S540" s="141"/>
      <c r="T540" s="135" t="str">
        <f t="shared" ref="T540" si="394">IF($P540="","",IF(OR(RIGHT($P540,1)="m",RIGHT($P540,1)="H"),"秒","m"))</f>
        <v/>
      </c>
      <c r="U540" s="144"/>
      <c r="AA540" s="42"/>
      <c r="AB540" s="44" t="str">
        <f>IF($P540="","0",VLOOKUP($P540,登録データ!$Q$4:$R$23,2,FALSE))</f>
        <v>0</v>
      </c>
      <c r="AC540" s="44" t="str">
        <f t="shared" si="388"/>
        <v>00</v>
      </c>
      <c r="AD540" s="44" t="str">
        <f t="shared" si="389"/>
        <v/>
      </c>
      <c r="AE540" s="44" t="str">
        <f t="shared" si="384"/>
        <v>000000</v>
      </c>
      <c r="AF540" s="44" t="str">
        <f t="shared" si="385"/>
        <v/>
      </c>
      <c r="AG540" s="44" t="str">
        <f t="shared" si="390"/>
        <v/>
      </c>
      <c r="AH540" s="147" t="str">
        <f>IF($C540="","",IF($C540="@",0,IF(COUNTIF($C$21:$C$620,$C540)=1,0,1)))</f>
        <v/>
      </c>
      <c r="AI540" s="147" t="str">
        <f>IF($L540="","",IF(OR($L540="北海道",$L540="東京都",$L540="大阪府",$L540="京都府",RIGHT($L540,1)="県"),0,1))</f>
        <v/>
      </c>
    </row>
    <row r="541" spans="2:35">
      <c r="B541" s="130"/>
      <c r="C541" s="165"/>
      <c r="D541" s="154"/>
      <c r="E541" s="155"/>
      <c r="F541" s="156"/>
      <c r="G541" s="154"/>
      <c r="H541" s="155"/>
      <c r="I541" s="156"/>
      <c r="J541" s="154"/>
      <c r="K541" s="156"/>
      <c r="L541" s="154"/>
      <c r="M541" s="155"/>
      <c r="N541" s="156"/>
      <c r="O541" s="136"/>
      <c r="P541" s="139"/>
      <c r="Q541" s="142"/>
      <c r="R541" s="136"/>
      <c r="S541" s="142"/>
      <c r="T541" s="136"/>
      <c r="U541" s="145"/>
      <c r="AA541" s="42"/>
      <c r="AB541" s="44" t="str">
        <f>IF($P541="","0",VLOOKUP($P541,登録データ!$Q$4:$R$23,2,FALSE))</f>
        <v>0</v>
      </c>
      <c r="AC541" s="44" t="str">
        <f t="shared" si="388"/>
        <v>00</v>
      </c>
      <c r="AD541" s="44" t="str">
        <f t="shared" si="389"/>
        <v/>
      </c>
      <c r="AE541" s="44" t="str">
        <f t="shared" si="384"/>
        <v>000000</v>
      </c>
      <c r="AF541" s="44" t="str">
        <f t="shared" si="385"/>
        <v/>
      </c>
      <c r="AG541" s="44" t="str">
        <f t="shared" si="390"/>
        <v/>
      </c>
      <c r="AH541" s="147"/>
      <c r="AI541" s="147"/>
    </row>
    <row r="542" spans="2:35" ht="19.5" thickBot="1">
      <c r="B542" s="150"/>
      <c r="C542" s="166"/>
      <c r="D542" s="157"/>
      <c r="E542" s="158"/>
      <c r="F542" s="159"/>
      <c r="G542" s="157"/>
      <c r="H542" s="158"/>
      <c r="I542" s="159"/>
      <c r="J542" s="157"/>
      <c r="K542" s="159"/>
      <c r="L542" s="157"/>
      <c r="M542" s="158"/>
      <c r="N542" s="159"/>
      <c r="O542" s="137"/>
      <c r="P542" s="140"/>
      <c r="Q542" s="143"/>
      <c r="R542" s="137"/>
      <c r="S542" s="143"/>
      <c r="T542" s="137"/>
      <c r="U542" s="146"/>
      <c r="AA542" s="42"/>
      <c r="AB542" s="44" t="str">
        <f>IF($P542="","0",VLOOKUP($P542,登録データ!$Q$4:$R$23,2,FALSE))</f>
        <v>0</v>
      </c>
      <c r="AC542" s="44" t="str">
        <f t="shared" si="388"/>
        <v>00</v>
      </c>
      <c r="AD542" s="44" t="str">
        <f t="shared" si="389"/>
        <v/>
      </c>
      <c r="AE542" s="44" t="str">
        <f t="shared" si="384"/>
        <v>000000</v>
      </c>
      <c r="AF542" s="44" t="str">
        <f t="shared" si="385"/>
        <v/>
      </c>
      <c r="AG542" s="44" t="str">
        <f t="shared" si="390"/>
        <v/>
      </c>
      <c r="AH542" s="147"/>
      <c r="AI542" s="147"/>
    </row>
    <row r="543" spans="2:35" ht="19.5" thickTop="1">
      <c r="B543" s="149">
        <v>175</v>
      </c>
      <c r="C543" s="164"/>
      <c r="D543" s="151"/>
      <c r="E543" s="152"/>
      <c r="F543" s="153"/>
      <c r="G543" s="151"/>
      <c r="H543" s="152"/>
      <c r="I543" s="153"/>
      <c r="J543" s="151"/>
      <c r="K543" s="153"/>
      <c r="L543" s="151"/>
      <c r="M543" s="152"/>
      <c r="N543" s="153"/>
      <c r="O543" s="135" t="s">
        <v>170</v>
      </c>
      <c r="P543" s="138"/>
      <c r="Q543" s="141"/>
      <c r="R543" s="135" t="str">
        <f t="shared" ref="R543" si="395">IF($P543="","",IF(OR(RIGHT($P543,1)="m",RIGHT($P543,1)="H"),"分",""))</f>
        <v/>
      </c>
      <c r="S543" s="141"/>
      <c r="T543" s="135" t="str">
        <f t="shared" ref="T543" si="396">IF($P543="","",IF(OR(RIGHT($P543,1)="m",RIGHT($P543,1)="H"),"秒","m"))</f>
        <v/>
      </c>
      <c r="U543" s="144"/>
      <c r="AA543" s="42"/>
      <c r="AB543" s="44" t="str">
        <f>IF($P543="","0",VLOOKUP($P543,登録データ!$Q$4:$R$23,2,FALSE))</f>
        <v>0</v>
      </c>
      <c r="AC543" s="44" t="str">
        <f t="shared" si="388"/>
        <v>00</v>
      </c>
      <c r="AD543" s="44" t="str">
        <f t="shared" si="389"/>
        <v/>
      </c>
      <c r="AE543" s="44" t="str">
        <f t="shared" si="384"/>
        <v>000000</v>
      </c>
      <c r="AF543" s="44" t="str">
        <f t="shared" si="385"/>
        <v/>
      </c>
      <c r="AG543" s="44" t="str">
        <f t="shared" si="390"/>
        <v/>
      </c>
      <c r="AH543" s="147" t="str">
        <f>IF($C543="","",IF($C543="@",0,IF(COUNTIF($C$21:$C$620,$C543)=1,0,1)))</f>
        <v/>
      </c>
      <c r="AI543" s="147" t="str">
        <f>IF($L543="","",IF(OR($L543="北海道",$L543="東京都",$L543="大阪府",$L543="京都府",RIGHT($L543,1)="県"),0,1))</f>
        <v/>
      </c>
    </row>
    <row r="544" spans="2:35">
      <c r="B544" s="130"/>
      <c r="C544" s="165"/>
      <c r="D544" s="154"/>
      <c r="E544" s="155"/>
      <c r="F544" s="156"/>
      <c r="G544" s="154"/>
      <c r="H544" s="155"/>
      <c r="I544" s="156"/>
      <c r="J544" s="154"/>
      <c r="K544" s="156"/>
      <c r="L544" s="154"/>
      <c r="M544" s="155"/>
      <c r="N544" s="156"/>
      <c r="O544" s="136"/>
      <c r="P544" s="139"/>
      <c r="Q544" s="142"/>
      <c r="R544" s="136"/>
      <c r="S544" s="142"/>
      <c r="T544" s="136"/>
      <c r="U544" s="145"/>
      <c r="AA544" s="42"/>
      <c r="AB544" s="44" t="str">
        <f>IF($P544="","0",VLOOKUP($P544,登録データ!$Q$4:$R$23,2,FALSE))</f>
        <v>0</v>
      </c>
      <c r="AC544" s="44" t="str">
        <f t="shared" si="388"/>
        <v>00</v>
      </c>
      <c r="AD544" s="44" t="str">
        <f t="shared" si="389"/>
        <v/>
      </c>
      <c r="AE544" s="44" t="str">
        <f t="shared" si="384"/>
        <v>000000</v>
      </c>
      <c r="AF544" s="44" t="str">
        <f t="shared" si="385"/>
        <v/>
      </c>
      <c r="AG544" s="44" t="str">
        <f t="shared" si="390"/>
        <v/>
      </c>
      <c r="AH544" s="147"/>
      <c r="AI544" s="147"/>
    </row>
    <row r="545" spans="2:35" ht="19.5" thickBot="1">
      <c r="B545" s="150"/>
      <c r="C545" s="166"/>
      <c r="D545" s="157"/>
      <c r="E545" s="158"/>
      <c r="F545" s="159"/>
      <c r="G545" s="157"/>
      <c r="H545" s="158"/>
      <c r="I545" s="159"/>
      <c r="J545" s="157"/>
      <c r="K545" s="159"/>
      <c r="L545" s="157"/>
      <c r="M545" s="158"/>
      <c r="N545" s="159"/>
      <c r="O545" s="137"/>
      <c r="P545" s="140"/>
      <c r="Q545" s="143"/>
      <c r="R545" s="137"/>
      <c r="S545" s="143"/>
      <c r="T545" s="137"/>
      <c r="U545" s="146"/>
      <c r="AA545" s="42"/>
      <c r="AB545" s="44" t="str">
        <f>IF($P545="","0",VLOOKUP($P545,登録データ!$Q$4:$R$23,2,FALSE))</f>
        <v>0</v>
      </c>
      <c r="AC545" s="44" t="str">
        <f t="shared" si="388"/>
        <v>00</v>
      </c>
      <c r="AD545" s="44" t="str">
        <f t="shared" si="389"/>
        <v/>
      </c>
      <c r="AE545" s="44" t="str">
        <f t="shared" si="384"/>
        <v>000000</v>
      </c>
      <c r="AF545" s="44" t="str">
        <f t="shared" si="385"/>
        <v/>
      </c>
      <c r="AG545" s="44" t="str">
        <f t="shared" si="390"/>
        <v/>
      </c>
      <c r="AH545" s="147"/>
      <c r="AI545" s="147"/>
    </row>
    <row r="546" spans="2:35" ht="19.5" thickTop="1">
      <c r="B546" s="149">
        <v>176</v>
      </c>
      <c r="C546" s="164"/>
      <c r="D546" s="151"/>
      <c r="E546" s="152"/>
      <c r="F546" s="153"/>
      <c r="G546" s="151"/>
      <c r="H546" s="152"/>
      <c r="I546" s="153"/>
      <c r="J546" s="151"/>
      <c r="K546" s="153"/>
      <c r="L546" s="151"/>
      <c r="M546" s="152"/>
      <c r="N546" s="153"/>
      <c r="O546" s="135" t="s">
        <v>170</v>
      </c>
      <c r="P546" s="138"/>
      <c r="Q546" s="141"/>
      <c r="R546" s="135" t="str">
        <f t="shared" ref="R546" si="397">IF($P546="","",IF(OR(RIGHT($P546,1)="m",RIGHT($P546,1)="H"),"分",""))</f>
        <v/>
      </c>
      <c r="S546" s="141"/>
      <c r="T546" s="135" t="str">
        <f t="shared" ref="T546" si="398">IF($P546="","",IF(OR(RIGHT($P546,1)="m",RIGHT($P546,1)="H"),"秒","m"))</f>
        <v/>
      </c>
      <c r="U546" s="144"/>
      <c r="AA546" s="42"/>
      <c r="AB546" s="44" t="str">
        <f>IF($P546="","0",VLOOKUP($P546,登録データ!$Q$4:$R$23,2,FALSE))</f>
        <v>0</v>
      </c>
      <c r="AC546" s="44" t="str">
        <f t="shared" si="388"/>
        <v>00</v>
      </c>
      <c r="AD546" s="44" t="str">
        <f t="shared" si="389"/>
        <v/>
      </c>
      <c r="AE546" s="44" t="str">
        <f t="shared" si="384"/>
        <v>000000</v>
      </c>
      <c r="AF546" s="44" t="str">
        <f t="shared" si="385"/>
        <v/>
      </c>
      <c r="AG546" s="44" t="str">
        <f t="shared" si="390"/>
        <v/>
      </c>
      <c r="AH546" s="147" t="str">
        <f>IF($C546="","",IF($C546="@",0,IF(COUNTIF($C$21:$C$620,$C546)=1,0,1)))</f>
        <v/>
      </c>
      <c r="AI546" s="147" t="str">
        <f>IF($L546="","",IF(OR($L546="北海道",$L546="東京都",$L546="大阪府",$L546="京都府",RIGHT($L546,1)="県"),0,1))</f>
        <v/>
      </c>
    </row>
    <row r="547" spans="2:35">
      <c r="B547" s="130"/>
      <c r="C547" s="165"/>
      <c r="D547" s="154"/>
      <c r="E547" s="155"/>
      <c r="F547" s="156"/>
      <c r="G547" s="154"/>
      <c r="H547" s="155"/>
      <c r="I547" s="156"/>
      <c r="J547" s="154"/>
      <c r="K547" s="156"/>
      <c r="L547" s="154"/>
      <c r="M547" s="155"/>
      <c r="N547" s="156"/>
      <c r="O547" s="136"/>
      <c r="P547" s="139"/>
      <c r="Q547" s="142"/>
      <c r="R547" s="136"/>
      <c r="S547" s="142"/>
      <c r="T547" s="136"/>
      <c r="U547" s="145"/>
      <c r="AA547" s="42"/>
      <c r="AB547" s="44" t="str">
        <f>IF($P547="","0",VLOOKUP($P547,登録データ!$Q$4:$R$23,2,FALSE))</f>
        <v>0</v>
      </c>
      <c r="AC547" s="44" t="str">
        <f t="shared" si="388"/>
        <v>00</v>
      </c>
      <c r="AD547" s="44" t="str">
        <f t="shared" si="389"/>
        <v/>
      </c>
      <c r="AE547" s="44" t="str">
        <f t="shared" si="384"/>
        <v>000000</v>
      </c>
      <c r="AF547" s="44" t="str">
        <f t="shared" si="385"/>
        <v/>
      </c>
      <c r="AG547" s="44" t="str">
        <f t="shared" si="390"/>
        <v/>
      </c>
      <c r="AH547" s="147"/>
      <c r="AI547" s="147"/>
    </row>
    <row r="548" spans="2:35" ht="19.5" thickBot="1">
      <c r="B548" s="150"/>
      <c r="C548" s="166"/>
      <c r="D548" s="157"/>
      <c r="E548" s="158"/>
      <c r="F548" s="159"/>
      <c r="G548" s="157"/>
      <c r="H548" s="158"/>
      <c r="I548" s="159"/>
      <c r="J548" s="157"/>
      <c r="K548" s="159"/>
      <c r="L548" s="157"/>
      <c r="M548" s="158"/>
      <c r="N548" s="159"/>
      <c r="O548" s="137"/>
      <c r="P548" s="140"/>
      <c r="Q548" s="143"/>
      <c r="R548" s="137"/>
      <c r="S548" s="143"/>
      <c r="T548" s="137"/>
      <c r="U548" s="146"/>
      <c r="AA548" s="42"/>
      <c r="AB548" s="44" t="str">
        <f>IF($P548="","0",VLOOKUP($P548,登録データ!$Q$4:$R$23,2,FALSE))</f>
        <v>0</v>
      </c>
      <c r="AC548" s="44" t="str">
        <f t="shared" si="388"/>
        <v>00</v>
      </c>
      <c r="AD548" s="44" t="str">
        <f t="shared" si="389"/>
        <v/>
      </c>
      <c r="AE548" s="44" t="str">
        <f t="shared" si="384"/>
        <v>000000</v>
      </c>
      <c r="AF548" s="44" t="str">
        <f t="shared" si="385"/>
        <v/>
      </c>
      <c r="AG548" s="44" t="str">
        <f t="shared" si="390"/>
        <v/>
      </c>
      <c r="AH548" s="147"/>
      <c r="AI548" s="147"/>
    </row>
    <row r="549" spans="2:35" ht="19.5" thickTop="1">
      <c r="B549" s="149">
        <v>177</v>
      </c>
      <c r="C549" s="164"/>
      <c r="D549" s="151"/>
      <c r="E549" s="152"/>
      <c r="F549" s="153"/>
      <c r="G549" s="151"/>
      <c r="H549" s="152"/>
      <c r="I549" s="153"/>
      <c r="J549" s="151"/>
      <c r="K549" s="153"/>
      <c r="L549" s="151"/>
      <c r="M549" s="152"/>
      <c r="N549" s="153"/>
      <c r="O549" s="135" t="s">
        <v>170</v>
      </c>
      <c r="P549" s="138"/>
      <c r="Q549" s="141"/>
      <c r="R549" s="135" t="str">
        <f t="shared" ref="R549" si="399">IF($P549="","",IF(OR(RIGHT($P549,1)="m",RIGHT($P549,1)="H"),"分",""))</f>
        <v/>
      </c>
      <c r="S549" s="141"/>
      <c r="T549" s="135" t="str">
        <f t="shared" ref="T549" si="400">IF($P549="","",IF(OR(RIGHT($P549,1)="m",RIGHT($P549,1)="H"),"秒","m"))</f>
        <v/>
      </c>
      <c r="U549" s="144"/>
      <c r="AA549" s="42"/>
      <c r="AB549" s="44" t="str">
        <f>IF($P549="","0",VLOOKUP($P549,登録データ!$Q$4:$R$23,2,FALSE))</f>
        <v>0</v>
      </c>
      <c r="AC549" s="44" t="str">
        <f t="shared" si="388"/>
        <v>00</v>
      </c>
      <c r="AD549" s="44" t="str">
        <f t="shared" si="389"/>
        <v/>
      </c>
      <c r="AE549" s="44" t="str">
        <f t="shared" si="384"/>
        <v>000000</v>
      </c>
      <c r="AF549" s="44" t="str">
        <f t="shared" si="385"/>
        <v/>
      </c>
      <c r="AG549" s="44" t="str">
        <f t="shared" si="390"/>
        <v/>
      </c>
      <c r="AH549" s="147" t="str">
        <f>IF($C549="","",IF($C549="@",0,IF(COUNTIF($C$21:$C$620,$C549)=1,0,1)))</f>
        <v/>
      </c>
      <c r="AI549" s="147" t="str">
        <f>IF($L549="","",IF(OR($L549="北海道",$L549="東京都",$L549="大阪府",$L549="京都府",RIGHT($L549,1)="県"),0,1))</f>
        <v/>
      </c>
    </row>
    <row r="550" spans="2:35">
      <c r="B550" s="130"/>
      <c r="C550" s="165"/>
      <c r="D550" s="154"/>
      <c r="E550" s="155"/>
      <c r="F550" s="156"/>
      <c r="G550" s="154"/>
      <c r="H550" s="155"/>
      <c r="I550" s="156"/>
      <c r="J550" s="154"/>
      <c r="K550" s="156"/>
      <c r="L550" s="154"/>
      <c r="M550" s="155"/>
      <c r="N550" s="156"/>
      <c r="O550" s="136"/>
      <c r="P550" s="139"/>
      <c r="Q550" s="142"/>
      <c r="R550" s="136"/>
      <c r="S550" s="142"/>
      <c r="T550" s="136"/>
      <c r="U550" s="145"/>
      <c r="AA550" s="42"/>
      <c r="AB550" s="44" t="str">
        <f>IF($P550="","0",VLOOKUP($P550,登録データ!$Q$4:$R$23,2,FALSE))</f>
        <v>0</v>
      </c>
      <c r="AC550" s="44" t="str">
        <f t="shared" si="388"/>
        <v>00</v>
      </c>
      <c r="AD550" s="44" t="str">
        <f t="shared" si="389"/>
        <v/>
      </c>
      <c r="AE550" s="44" t="str">
        <f t="shared" si="384"/>
        <v>000000</v>
      </c>
      <c r="AF550" s="44" t="str">
        <f t="shared" si="385"/>
        <v/>
      </c>
      <c r="AG550" s="44" t="str">
        <f t="shared" si="390"/>
        <v/>
      </c>
      <c r="AH550" s="147"/>
      <c r="AI550" s="147"/>
    </row>
    <row r="551" spans="2:35" ht="19.5" thickBot="1">
      <c r="B551" s="150"/>
      <c r="C551" s="166"/>
      <c r="D551" s="157"/>
      <c r="E551" s="158"/>
      <c r="F551" s="159"/>
      <c r="G551" s="157"/>
      <c r="H551" s="158"/>
      <c r="I551" s="159"/>
      <c r="J551" s="157"/>
      <c r="K551" s="159"/>
      <c r="L551" s="157"/>
      <c r="M551" s="158"/>
      <c r="N551" s="159"/>
      <c r="O551" s="137"/>
      <c r="P551" s="140"/>
      <c r="Q551" s="143"/>
      <c r="R551" s="137"/>
      <c r="S551" s="143"/>
      <c r="T551" s="137"/>
      <c r="U551" s="146"/>
      <c r="AA551" s="42"/>
      <c r="AB551" s="44" t="str">
        <f>IF($P551="","0",VLOOKUP($P551,登録データ!$Q$4:$R$23,2,FALSE))</f>
        <v>0</v>
      </c>
      <c r="AC551" s="44" t="str">
        <f t="shared" si="388"/>
        <v>00</v>
      </c>
      <c r="AD551" s="44" t="str">
        <f t="shared" si="389"/>
        <v/>
      </c>
      <c r="AE551" s="44" t="str">
        <f t="shared" si="384"/>
        <v>000000</v>
      </c>
      <c r="AF551" s="44" t="str">
        <f t="shared" si="385"/>
        <v/>
      </c>
      <c r="AG551" s="44" t="str">
        <f t="shared" si="390"/>
        <v/>
      </c>
      <c r="AH551" s="147"/>
      <c r="AI551" s="147"/>
    </row>
    <row r="552" spans="2:35" ht="19.5" thickTop="1">
      <c r="B552" s="149">
        <v>178</v>
      </c>
      <c r="C552" s="164"/>
      <c r="D552" s="151"/>
      <c r="E552" s="152"/>
      <c r="F552" s="153"/>
      <c r="G552" s="151"/>
      <c r="H552" s="152"/>
      <c r="I552" s="153"/>
      <c r="J552" s="151"/>
      <c r="K552" s="153"/>
      <c r="L552" s="151"/>
      <c r="M552" s="152"/>
      <c r="N552" s="153"/>
      <c r="O552" s="135" t="s">
        <v>170</v>
      </c>
      <c r="P552" s="138"/>
      <c r="Q552" s="141"/>
      <c r="R552" s="135" t="str">
        <f t="shared" ref="R552" si="401">IF($P552="","",IF(OR(RIGHT($P552,1)="m",RIGHT($P552,1)="H"),"分",""))</f>
        <v/>
      </c>
      <c r="S552" s="141"/>
      <c r="T552" s="135" t="str">
        <f t="shared" ref="T552" si="402">IF($P552="","",IF(OR(RIGHT($P552,1)="m",RIGHT($P552,1)="H"),"秒","m"))</f>
        <v/>
      </c>
      <c r="U552" s="144"/>
      <c r="AA552" s="42"/>
      <c r="AB552" s="44" t="str">
        <f>IF($P552="","0",VLOOKUP($P552,登録データ!$Q$4:$R$23,2,FALSE))</f>
        <v>0</v>
      </c>
      <c r="AC552" s="44" t="str">
        <f t="shared" si="388"/>
        <v>00</v>
      </c>
      <c r="AD552" s="44" t="str">
        <f t="shared" si="389"/>
        <v/>
      </c>
      <c r="AE552" s="44" t="str">
        <f t="shared" si="384"/>
        <v>000000</v>
      </c>
      <c r="AF552" s="44" t="str">
        <f t="shared" si="385"/>
        <v/>
      </c>
      <c r="AG552" s="44" t="str">
        <f t="shared" si="390"/>
        <v/>
      </c>
      <c r="AH552" s="147" t="str">
        <f>IF($C552="","",IF($C552="@",0,IF(COUNTIF($C$21:$C$620,$C552)=1,0,1)))</f>
        <v/>
      </c>
      <c r="AI552" s="147" t="str">
        <f>IF($L552="","",IF(OR($L552="北海道",$L552="東京都",$L552="大阪府",$L552="京都府",RIGHT($L552,1)="県"),0,1))</f>
        <v/>
      </c>
    </row>
    <row r="553" spans="2:35">
      <c r="B553" s="130"/>
      <c r="C553" s="165"/>
      <c r="D553" s="154"/>
      <c r="E553" s="155"/>
      <c r="F553" s="156"/>
      <c r="G553" s="154"/>
      <c r="H553" s="155"/>
      <c r="I553" s="156"/>
      <c r="J553" s="154"/>
      <c r="K553" s="156"/>
      <c r="L553" s="154"/>
      <c r="M553" s="155"/>
      <c r="N553" s="156"/>
      <c r="O553" s="136"/>
      <c r="P553" s="139"/>
      <c r="Q553" s="142"/>
      <c r="R553" s="136"/>
      <c r="S553" s="142"/>
      <c r="T553" s="136"/>
      <c r="U553" s="145"/>
      <c r="AA553" s="42"/>
      <c r="AB553" s="44" t="str">
        <f>IF($P553="","0",VLOOKUP($P553,登録データ!$Q$4:$R$23,2,FALSE))</f>
        <v>0</v>
      </c>
      <c r="AC553" s="44" t="str">
        <f t="shared" si="388"/>
        <v>00</v>
      </c>
      <c r="AD553" s="44" t="str">
        <f t="shared" si="389"/>
        <v/>
      </c>
      <c r="AE553" s="44" t="str">
        <f t="shared" si="384"/>
        <v>000000</v>
      </c>
      <c r="AF553" s="44" t="str">
        <f t="shared" si="385"/>
        <v/>
      </c>
      <c r="AG553" s="44" t="str">
        <f t="shared" si="390"/>
        <v/>
      </c>
      <c r="AH553" s="147"/>
      <c r="AI553" s="147"/>
    </row>
    <row r="554" spans="2:35" ht="19.5" thickBot="1">
      <c r="B554" s="150"/>
      <c r="C554" s="166"/>
      <c r="D554" s="157"/>
      <c r="E554" s="158"/>
      <c r="F554" s="159"/>
      <c r="G554" s="157"/>
      <c r="H554" s="158"/>
      <c r="I554" s="159"/>
      <c r="J554" s="157"/>
      <c r="K554" s="159"/>
      <c r="L554" s="157"/>
      <c r="M554" s="158"/>
      <c r="N554" s="159"/>
      <c r="O554" s="137"/>
      <c r="P554" s="140"/>
      <c r="Q554" s="143"/>
      <c r="R554" s="137"/>
      <c r="S554" s="143"/>
      <c r="T554" s="137"/>
      <c r="U554" s="146"/>
      <c r="AA554" s="42"/>
      <c r="AB554" s="44" t="str">
        <f>IF($P554="","0",VLOOKUP($P554,登録データ!$Q$4:$R$23,2,FALSE))</f>
        <v>0</v>
      </c>
      <c r="AC554" s="44" t="str">
        <f t="shared" si="388"/>
        <v>00</v>
      </c>
      <c r="AD554" s="44" t="str">
        <f t="shared" si="389"/>
        <v/>
      </c>
      <c r="AE554" s="44" t="str">
        <f t="shared" si="384"/>
        <v>000000</v>
      </c>
      <c r="AF554" s="44" t="str">
        <f t="shared" si="385"/>
        <v/>
      </c>
      <c r="AG554" s="44" t="str">
        <f t="shared" si="390"/>
        <v/>
      </c>
      <c r="AH554" s="147"/>
      <c r="AI554" s="147"/>
    </row>
    <row r="555" spans="2:35" ht="19.5" thickTop="1">
      <c r="B555" s="149">
        <v>179</v>
      </c>
      <c r="C555" s="164"/>
      <c r="D555" s="151"/>
      <c r="E555" s="152"/>
      <c r="F555" s="153"/>
      <c r="G555" s="151"/>
      <c r="H555" s="152"/>
      <c r="I555" s="153"/>
      <c r="J555" s="151"/>
      <c r="K555" s="153"/>
      <c r="L555" s="151"/>
      <c r="M555" s="152"/>
      <c r="N555" s="153"/>
      <c r="O555" s="135" t="s">
        <v>170</v>
      </c>
      <c r="P555" s="138"/>
      <c r="Q555" s="141"/>
      <c r="R555" s="135" t="str">
        <f t="shared" ref="R555" si="403">IF($P555="","",IF(OR(RIGHT($P555,1)="m",RIGHT($P555,1)="H"),"分",""))</f>
        <v/>
      </c>
      <c r="S555" s="141"/>
      <c r="T555" s="135" t="str">
        <f t="shared" ref="T555" si="404">IF($P555="","",IF(OR(RIGHT($P555,1)="m",RIGHT($P555,1)="H"),"秒","m"))</f>
        <v/>
      </c>
      <c r="U555" s="144"/>
      <c r="AA555" s="42"/>
      <c r="AB555" s="44" t="str">
        <f>IF($P555="","0",VLOOKUP($P555,登録データ!$Q$4:$R$23,2,FALSE))</f>
        <v>0</v>
      </c>
      <c r="AC555" s="44" t="str">
        <f t="shared" si="388"/>
        <v>00</v>
      </c>
      <c r="AD555" s="44" t="str">
        <f t="shared" si="389"/>
        <v/>
      </c>
      <c r="AE555" s="44" t="str">
        <f t="shared" si="384"/>
        <v>000000</v>
      </c>
      <c r="AF555" s="44" t="str">
        <f t="shared" si="385"/>
        <v/>
      </c>
      <c r="AG555" s="44" t="str">
        <f t="shared" si="390"/>
        <v/>
      </c>
      <c r="AH555" s="147" t="str">
        <f>IF($C555="","",IF($C555="@",0,IF(COUNTIF($C$21:$C$620,$C555)=1,0,1)))</f>
        <v/>
      </c>
      <c r="AI555" s="147" t="str">
        <f>IF($L555="","",IF(OR($L555="北海道",$L555="東京都",$L555="大阪府",$L555="京都府",RIGHT($L555,1)="県"),0,1))</f>
        <v/>
      </c>
    </row>
    <row r="556" spans="2:35">
      <c r="B556" s="130"/>
      <c r="C556" s="165"/>
      <c r="D556" s="154"/>
      <c r="E556" s="155"/>
      <c r="F556" s="156"/>
      <c r="G556" s="154"/>
      <c r="H556" s="155"/>
      <c r="I556" s="156"/>
      <c r="J556" s="154"/>
      <c r="K556" s="156"/>
      <c r="L556" s="154"/>
      <c r="M556" s="155"/>
      <c r="N556" s="156"/>
      <c r="O556" s="136"/>
      <c r="P556" s="139"/>
      <c r="Q556" s="142"/>
      <c r="R556" s="136"/>
      <c r="S556" s="142"/>
      <c r="T556" s="136"/>
      <c r="U556" s="145"/>
      <c r="AA556" s="42"/>
      <c r="AB556" s="44" t="str">
        <f>IF($P556="","0",VLOOKUP($P556,登録データ!$Q$4:$R$23,2,FALSE))</f>
        <v>0</v>
      </c>
      <c r="AC556" s="44" t="str">
        <f t="shared" si="388"/>
        <v>00</v>
      </c>
      <c r="AD556" s="44" t="str">
        <f t="shared" si="389"/>
        <v/>
      </c>
      <c r="AE556" s="44" t="str">
        <f t="shared" si="384"/>
        <v>000000</v>
      </c>
      <c r="AF556" s="44" t="str">
        <f t="shared" si="385"/>
        <v/>
      </c>
      <c r="AG556" s="44" t="str">
        <f t="shared" si="390"/>
        <v/>
      </c>
      <c r="AH556" s="147"/>
      <c r="AI556" s="147"/>
    </row>
    <row r="557" spans="2:35" ht="19.5" thickBot="1">
      <c r="B557" s="150"/>
      <c r="C557" s="166"/>
      <c r="D557" s="157"/>
      <c r="E557" s="158"/>
      <c r="F557" s="159"/>
      <c r="G557" s="157"/>
      <c r="H557" s="158"/>
      <c r="I557" s="159"/>
      <c r="J557" s="157"/>
      <c r="K557" s="159"/>
      <c r="L557" s="157"/>
      <c r="M557" s="158"/>
      <c r="N557" s="159"/>
      <c r="O557" s="137"/>
      <c r="P557" s="140"/>
      <c r="Q557" s="143"/>
      <c r="R557" s="137"/>
      <c r="S557" s="143"/>
      <c r="T557" s="137"/>
      <c r="U557" s="146"/>
      <c r="AA557" s="42"/>
      <c r="AB557" s="44" t="str">
        <f>IF($P557="","0",VLOOKUP($P557,登録データ!$Q$4:$R$23,2,FALSE))</f>
        <v>0</v>
      </c>
      <c r="AC557" s="44" t="str">
        <f t="shared" si="388"/>
        <v>00</v>
      </c>
      <c r="AD557" s="44" t="str">
        <f t="shared" si="389"/>
        <v/>
      </c>
      <c r="AE557" s="44" t="str">
        <f t="shared" si="384"/>
        <v>000000</v>
      </c>
      <c r="AF557" s="44" t="str">
        <f t="shared" si="385"/>
        <v/>
      </c>
      <c r="AG557" s="44" t="str">
        <f t="shared" si="390"/>
        <v/>
      </c>
      <c r="AH557" s="147"/>
      <c r="AI557" s="147"/>
    </row>
    <row r="558" spans="2:35" ht="19.5" thickTop="1">
      <c r="B558" s="149">
        <v>180</v>
      </c>
      <c r="C558" s="164"/>
      <c r="D558" s="151"/>
      <c r="E558" s="152"/>
      <c r="F558" s="153"/>
      <c r="G558" s="151"/>
      <c r="H558" s="152"/>
      <c r="I558" s="153"/>
      <c r="J558" s="151"/>
      <c r="K558" s="153"/>
      <c r="L558" s="151"/>
      <c r="M558" s="152"/>
      <c r="N558" s="153"/>
      <c r="O558" s="135" t="s">
        <v>170</v>
      </c>
      <c r="P558" s="138"/>
      <c r="Q558" s="141"/>
      <c r="R558" s="135" t="str">
        <f t="shared" ref="R558" si="405">IF($P558="","",IF(OR(RIGHT($P558,1)="m",RIGHT($P558,1)="H"),"分",""))</f>
        <v/>
      </c>
      <c r="S558" s="141"/>
      <c r="T558" s="135" t="str">
        <f t="shared" ref="T558" si="406">IF($P558="","",IF(OR(RIGHT($P558,1)="m",RIGHT($P558,1)="H"),"秒","m"))</f>
        <v/>
      </c>
      <c r="U558" s="144"/>
      <c r="AA558" s="42"/>
      <c r="AB558" s="44" t="str">
        <f>IF($P558="","0",VLOOKUP($P558,登録データ!$Q$4:$R$23,2,FALSE))</f>
        <v>0</v>
      </c>
      <c r="AC558" s="44" t="str">
        <f t="shared" si="388"/>
        <v>00</v>
      </c>
      <c r="AD558" s="44" t="str">
        <f t="shared" si="389"/>
        <v/>
      </c>
      <c r="AE558" s="44" t="str">
        <f t="shared" si="384"/>
        <v>000000</v>
      </c>
      <c r="AF558" s="44" t="str">
        <f t="shared" si="385"/>
        <v/>
      </c>
      <c r="AG558" s="44" t="str">
        <f t="shared" si="390"/>
        <v/>
      </c>
      <c r="AH558" s="147" t="str">
        <f>IF($C558="","",IF($C558="@",0,IF(COUNTIF($C$21:$C$620,$C558)=1,0,1)))</f>
        <v/>
      </c>
      <c r="AI558" s="147" t="str">
        <f>IF($L558="","",IF(OR($L558="北海道",$L558="東京都",$L558="大阪府",$L558="京都府",RIGHT($L558,1)="県"),0,1))</f>
        <v/>
      </c>
    </row>
    <row r="559" spans="2:35">
      <c r="B559" s="130"/>
      <c r="C559" s="165"/>
      <c r="D559" s="154"/>
      <c r="E559" s="155"/>
      <c r="F559" s="156"/>
      <c r="G559" s="154"/>
      <c r="H559" s="155"/>
      <c r="I559" s="156"/>
      <c r="J559" s="154"/>
      <c r="K559" s="156"/>
      <c r="L559" s="154"/>
      <c r="M559" s="155"/>
      <c r="N559" s="156"/>
      <c r="O559" s="136"/>
      <c r="P559" s="139"/>
      <c r="Q559" s="142"/>
      <c r="R559" s="136"/>
      <c r="S559" s="142"/>
      <c r="T559" s="136"/>
      <c r="U559" s="145"/>
      <c r="AA559" s="42"/>
      <c r="AB559" s="44" t="str">
        <f>IF($P559="","0",VLOOKUP($P559,登録データ!$Q$4:$R$23,2,FALSE))</f>
        <v>0</v>
      </c>
      <c r="AC559" s="44" t="str">
        <f t="shared" si="388"/>
        <v>00</v>
      </c>
      <c r="AD559" s="44" t="str">
        <f t="shared" si="389"/>
        <v/>
      </c>
      <c r="AE559" s="44" t="str">
        <f t="shared" si="384"/>
        <v>000000</v>
      </c>
      <c r="AF559" s="44" t="str">
        <f t="shared" si="385"/>
        <v/>
      </c>
      <c r="AG559" s="44" t="str">
        <f t="shared" si="390"/>
        <v/>
      </c>
      <c r="AH559" s="147"/>
      <c r="AI559" s="147"/>
    </row>
    <row r="560" spans="2:35" ht="19.5" thickBot="1">
      <c r="B560" s="150"/>
      <c r="C560" s="166"/>
      <c r="D560" s="157"/>
      <c r="E560" s="158"/>
      <c r="F560" s="159"/>
      <c r="G560" s="157"/>
      <c r="H560" s="158"/>
      <c r="I560" s="159"/>
      <c r="J560" s="157"/>
      <c r="K560" s="159"/>
      <c r="L560" s="157"/>
      <c r="M560" s="158"/>
      <c r="N560" s="159"/>
      <c r="O560" s="137"/>
      <c r="P560" s="140"/>
      <c r="Q560" s="143"/>
      <c r="R560" s="137"/>
      <c r="S560" s="143"/>
      <c r="T560" s="137"/>
      <c r="U560" s="146"/>
      <c r="AA560" s="42"/>
      <c r="AB560" s="44" t="str">
        <f>IF($P560="","0",VLOOKUP($P560,登録データ!$Q$4:$R$23,2,FALSE))</f>
        <v>0</v>
      </c>
      <c r="AC560" s="44" t="str">
        <f t="shared" si="388"/>
        <v>00</v>
      </c>
      <c r="AD560" s="44" t="str">
        <f t="shared" si="389"/>
        <v/>
      </c>
      <c r="AE560" s="44" t="str">
        <f t="shared" si="384"/>
        <v>000000</v>
      </c>
      <c r="AF560" s="44" t="str">
        <f t="shared" si="385"/>
        <v/>
      </c>
      <c r="AG560" s="44" t="str">
        <f t="shared" si="390"/>
        <v/>
      </c>
      <c r="AH560" s="147"/>
      <c r="AI560" s="147"/>
    </row>
    <row r="561" spans="2:35" ht="19.5" thickTop="1">
      <c r="B561" s="149">
        <v>181</v>
      </c>
      <c r="C561" s="164"/>
      <c r="D561" s="151"/>
      <c r="E561" s="152"/>
      <c r="F561" s="153"/>
      <c r="G561" s="151"/>
      <c r="H561" s="152"/>
      <c r="I561" s="153"/>
      <c r="J561" s="151"/>
      <c r="K561" s="153"/>
      <c r="L561" s="151"/>
      <c r="M561" s="152"/>
      <c r="N561" s="153"/>
      <c r="O561" s="135" t="s">
        <v>170</v>
      </c>
      <c r="P561" s="138"/>
      <c r="Q561" s="141"/>
      <c r="R561" s="135" t="str">
        <f t="shared" ref="R561" si="407">IF($P561="","",IF(OR(RIGHT($P561,1)="m",RIGHT($P561,1)="H"),"分",""))</f>
        <v/>
      </c>
      <c r="S561" s="141"/>
      <c r="T561" s="135" t="str">
        <f t="shared" ref="T561" si="408">IF($P561="","",IF(OR(RIGHT($P561,1)="m",RIGHT($P561,1)="H"),"秒","m"))</f>
        <v/>
      </c>
      <c r="U561" s="144"/>
      <c r="AA561" s="42"/>
      <c r="AB561" s="44" t="str">
        <f>IF($P561="","0",VLOOKUP($P561,登録データ!$Q$4:$R$23,2,FALSE))</f>
        <v>0</v>
      </c>
      <c r="AC561" s="44" t="str">
        <f t="shared" si="388"/>
        <v>00</v>
      </c>
      <c r="AD561" s="44" t="str">
        <f t="shared" si="389"/>
        <v/>
      </c>
      <c r="AE561" s="44" t="str">
        <f t="shared" si="384"/>
        <v>000000</v>
      </c>
      <c r="AF561" s="44" t="str">
        <f t="shared" si="385"/>
        <v/>
      </c>
      <c r="AG561" s="44" t="str">
        <f t="shared" si="390"/>
        <v/>
      </c>
      <c r="AH561" s="147" t="str">
        <f>IF($C561="","",IF($C561="@",0,IF(COUNTIF($C$21:$C$620,$C561)=1,0,1)))</f>
        <v/>
      </c>
      <c r="AI561" s="147" t="str">
        <f>IF($L561="","",IF(OR($L561="北海道",$L561="東京都",$L561="大阪府",$L561="京都府",RIGHT($L561,1)="県"),0,1))</f>
        <v/>
      </c>
    </row>
    <row r="562" spans="2:35">
      <c r="B562" s="130"/>
      <c r="C562" s="165"/>
      <c r="D562" s="154"/>
      <c r="E562" s="155"/>
      <c r="F562" s="156"/>
      <c r="G562" s="154"/>
      <c r="H562" s="155"/>
      <c r="I562" s="156"/>
      <c r="J562" s="154"/>
      <c r="K562" s="156"/>
      <c r="L562" s="154"/>
      <c r="M562" s="155"/>
      <c r="N562" s="156"/>
      <c r="O562" s="136"/>
      <c r="P562" s="139"/>
      <c r="Q562" s="142"/>
      <c r="R562" s="136"/>
      <c r="S562" s="142"/>
      <c r="T562" s="136"/>
      <c r="U562" s="145"/>
      <c r="AA562" s="42"/>
      <c r="AB562" s="44" t="str">
        <f>IF($P562="","0",VLOOKUP($P562,登録データ!$Q$4:$R$23,2,FALSE))</f>
        <v>0</v>
      </c>
      <c r="AC562" s="44" t="str">
        <f t="shared" si="388"/>
        <v>00</v>
      </c>
      <c r="AD562" s="44" t="str">
        <f t="shared" si="389"/>
        <v/>
      </c>
      <c r="AE562" s="44" t="str">
        <f t="shared" si="384"/>
        <v>000000</v>
      </c>
      <c r="AF562" s="44" t="str">
        <f t="shared" si="385"/>
        <v/>
      </c>
      <c r="AG562" s="44" t="str">
        <f t="shared" si="390"/>
        <v/>
      </c>
      <c r="AH562" s="147"/>
      <c r="AI562" s="147"/>
    </row>
    <row r="563" spans="2:35" ht="19.5" thickBot="1">
      <c r="B563" s="150"/>
      <c r="C563" s="166"/>
      <c r="D563" s="157"/>
      <c r="E563" s="158"/>
      <c r="F563" s="159"/>
      <c r="G563" s="157"/>
      <c r="H563" s="158"/>
      <c r="I563" s="159"/>
      <c r="J563" s="157"/>
      <c r="K563" s="159"/>
      <c r="L563" s="157"/>
      <c r="M563" s="158"/>
      <c r="N563" s="159"/>
      <c r="O563" s="137"/>
      <c r="P563" s="140"/>
      <c r="Q563" s="143"/>
      <c r="R563" s="137"/>
      <c r="S563" s="143"/>
      <c r="T563" s="137"/>
      <c r="U563" s="146"/>
      <c r="AA563" s="42"/>
      <c r="AB563" s="44" t="str">
        <f>IF($P563="","0",VLOOKUP($P563,登録データ!$Q$4:$R$23,2,FALSE))</f>
        <v>0</v>
      </c>
      <c r="AC563" s="44" t="str">
        <f t="shared" si="388"/>
        <v>00</v>
      </c>
      <c r="AD563" s="44" t="str">
        <f t="shared" si="389"/>
        <v/>
      </c>
      <c r="AE563" s="44" t="str">
        <f t="shared" si="384"/>
        <v>000000</v>
      </c>
      <c r="AF563" s="44" t="str">
        <f t="shared" si="385"/>
        <v/>
      </c>
      <c r="AG563" s="44" t="str">
        <f t="shared" si="390"/>
        <v/>
      </c>
      <c r="AH563" s="147"/>
      <c r="AI563" s="147"/>
    </row>
    <row r="564" spans="2:35" ht="19.5" thickTop="1">
      <c r="B564" s="149">
        <v>182</v>
      </c>
      <c r="C564" s="164"/>
      <c r="D564" s="151"/>
      <c r="E564" s="152"/>
      <c r="F564" s="153"/>
      <c r="G564" s="151"/>
      <c r="H564" s="152"/>
      <c r="I564" s="153"/>
      <c r="J564" s="151"/>
      <c r="K564" s="153"/>
      <c r="L564" s="151"/>
      <c r="M564" s="152"/>
      <c r="N564" s="153"/>
      <c r="O564" s="135" t="s">
        <v>170</v>
      </c>
      <c r="P564" s="138"/>
      <c r="Q564" s="141"/>
      <c r="R564" s="135" t="str">
        <f t="shared" ref="R564" si="409">IF($P564="","",IF(OR(RIGHT($P564,1)="m",RIGHT($P564,1)="H"),"分",""))</f>
        <v/>
      </c>
      <c r="S564" s="141"/>
      <c r="T564" s="135" t="str">
        <f t="shared" ref="T564" si="410">IF($P564="","",IF(OR(RIGHT($P564,1)="m",RIGHT($P564,1)="H"),"秒","m"))</f>
        <v/>
      </c>
      <c r="U564" s="144"/>
      <c r="AA564" s="42"/>
      <c r="AB564" s="44" t="str">
        <f>IF($P564="","0",VLOOKUP($P564,登録データ!$Q$4:$R$23,2,FALSE))</f>
        <v>0</v>
      </c>
      <c r="AC564" s="44" t="str">
        <f t="shared" si="388"/>
        <v>00</v>
      </c>
      <c r="AD564" s="44" t="str">
        <f t="shared" si="389"/>
        <v/>
      </c>
      <c r="AE564" s="44" t="str">
        <f t="shared" si="384"/>
        <v>000000</v>
      </c>
      <c r="AF564" s="44" t="str">
        <f t="shared" si="385"/>
        <v/>
      </c>
      <c r="AG564" s="44" t="str">
        <f t="shared" si="390"/>
        <v/>
      </c>
      <c r="AH564" s="147" t="str">
        <f>IF($C564="","",IF($C564="@",0,IF(COUNTIF($C$21:$C$620,$C564)=1,0,1)))</f>
        <v/>
      </c>
      <c r="AI564" s="147" t="str">
        <f>IF($L564="","",IF(OR($L564="北海道",$L564="東京都",$L564="大阪府",$L564="京都府",RIGHT($L564,1)="県"),0,1))</f>
        <v/>
      </c>
    </row>
    <row r="565" spans="2:35">
      <c r="B565" s="130"/>
      <c r="C565" s="165"/>
      <c r="D565" s="154"/>
      <c r="E565" s="155"/>
      <c r="F565" s="156"/>
      <c r="G565" s="154"/>
      <c r="H565" s="155"/>
      <c r="I565" s="156"/>
      <c r="J565" s="154"/>
      <c r="K565" s="156"/>
      <c r="L565" s="154"/>
      <c r="M565" s="155"/>
      <c r="N565" s="156"/>
      <c r="O565" s="136"/>
      <c r="P565" s="139"/>
      <c r="Q565" s="142"/>
      <c r="R565" s="136"/>
      <c r="S565" s="142"/>
      <c r="T565" s="136"/>
      <c r="U565" s="145"/>
      <c r="AA565" s="42"/>
      <c r="AB565" s="44" t="str">
        <f>IF($P565="","0",VLOOKUP($P565,登録データ!$Q$4:$R$23,2,FALSE))</f>
        <v>0</v>
      </c>
      <c r="AC565" s="44" t="str">
        <f t="shared" si="388"/>
        <v>00</v>
      </c>
      <c r="AD565" s="44" t="str">
        <f t="shared" si="389"/>
        <v/>
      </c>
      <c r="AE565" s="44" t="str">
        <f t="shared" si="384"/>
        <v>000000</v>
      </c>
      <c r="AF565" s="44" t="str">
        <f t="shared" si="385"/>
        <v/>
      </c>
      <c r="AG565" s="44" t="str">
        <f t="shared" si="390"/>
        <v/>
      </c>
      <c r="AH565" s="147"/>
      <c r="AI565" s="147"/>
    </row>
    <row r="566" spans="2:35" ht="19.5" thickBot="1">
      <c r="B566" s="150"/>
      <c r="C566" s="166"/>
      <c r="D566" s="157"/>
      <c r="E566" s="158"/>
      <c r="F566" s="159"/>
      <c r="G566" s="157"/>
      <c r="H566" s="158"/>
      <c r="I566" s="159"/>
      <c r="J566" s="157"/>
      <c r="K566" s="159"/>
      <c r="L566" s="157"/>
      <c r="M566" s="158"/>
      <c r="N566" s="159"/>
      <c r="O566" s="137"/>
      <c r="P566" s="140"/>
      <c r="Q566" s="143"/>
      <c r="R566" s="137"/>
      <c r="S566" s="143"/>
      <c r="T566" s="137"/>
      <c r="U566" s="146"/>
      <c r="AA566" s="42"/>
      <c r="AB566" s="44" t="str">
        <f>IF($P566="","0",VLOOKUP($P566,登録データ!$Q$4:$R$23,2,FALSE))</f>
        <v>0</v>
      </c>
      <c r="AC566" s="44" t="str">
        <f t="shared" si="388"/>
        <v>00</v>
      </c>
      <c r="AD566" s="44" t="str">
        <f t="shared" si="389"/>
        <v/>
      </c>
      <c r="AE566" s="44" t="str">
        <f t="shared" si="384"/>
        <v>000000</v>
      </c>
      <c r="AF566" s="44" t="str">
        <f t="shared" si="385"/>
        <v/>
      </c>
      <c r="AG566" s="44" t="str">
        <f t="shared" si="390"/>
        <v/>
      </c>
      <c r="AH566" s="147"/>
      <c r="AI566" s="147"/>
    </row>
    <row r="567" spans="2:35" ht="19.5" thickTop="1">
      <c r="B567" s="149">
        <v>183</v>
      </c>
      <c r="C567" s="164"/>
      <c r="D567" s="151"/>
      <c r="E567" s="152"/>
      <c r="F567" s="153"/>
      <c r="G567" s="151"/>
      <c r="H567" s="152"/>
      <c r="I567" s="153"/>
      <c r="J567" s="151"/>
      <c r="K567" s="153"/>
      <c r="L567" s="151"/>
      <c r="M567" s="152"/>
      <c r="N567" s="153"/>
      <c r="O567" s="135" t="s">
        <v>170</v>
      </c>
      <c r="P567" s="138"/>
      <c r="Q567" s="141"/>
      <c r="R567" s="135" t="str">
        <f t="shared" ref="R567" si="411">IF($P567="","",IF(OR(RIGHT($P567,1)="m",RIGHT($P567,1)="H"),"分",""))</f>
        <v/>
      </c>
      <c r="S567" s="141"/>
      <c r="T567" s="135" t="str">
        <f t="shared" ref="T567" si="412">IF($P567="","",IF(OR(RIGHT($P567,1)="m",RIGHT($P567,1)="H"),"秒","m"))</f>
        <v/>
      </c>
      <c r="U567" s="144"/>
      <c r="AA567" s="42"/>
      <c r="AB567" s="44" t="str">
        <f>IF($P567="","0",VLOOKUP($P567,登録データ!$Q$4:$R$23,2,FALSE))</f>
        <v>0</v>
      </c>
      <c r="AC567" s="44" t="str">
        <f t="shared" si="388"/>
        <v>00</v>
      </c>
      <c r="AD567" s="44" t="str">
        <f t="shared" si="389"/>
        <v/>
      </c>
      <c r="AE567" s="44" t="str">
        <f t="shared" si="384"/>
        <v>000000</v>
      </c>
      <c r="AF567" s="44" t="str">
        <f t="shared" si="385"/>
        <v/>
      </c>
      <c r="AG567" s="44" t="str">
        <f t="shared" si="390"/>
        <v/>
      </c>
      <c r="AH567" s="147" t="str">
        <f>IF($C567="","",IF($C567="@",0,IF(COUNTIF($C$21:$C$620,$C567)=1,0,1)))</f>
        <v/>
      </c>
      <c r="AI567" s="147" t="str">
        <f>IF($L567="","",IF(OR($L567="北海道",$L567="東京都",$L567="大阪府",$L567="京都府",RIGHT($L567,1)="県"),0,1))</f>
        <v/>
      </c>
    </row>
    <row r="568" spans="2:35">
      <c r="B568" s="130"/>
      <c r="C568" s="165"/>
      <c r="D568" s="154"/>
      <c r="E568" s="155"/>
      <c r="F568" s="156"/>
      <c r="G568" s="154"/>
      <c r="H568" s="155"/>
      <c r="I568" s="156"/>
      <c r="J568" s="154"/>
      <c r="K568" s="156"/>
      <c r="L568" s="154"/>
      <c r="M568" s="155"/>
      <c r="N568" s="156"/>
      <c r="O568" s="136"/>
      <c r="P568" s="139"/>
      <c r="Q568" s="142"/>
      <c r="R568" s="136"/>
      <c r="S568" s="142"/>
      <c r="T568" s="136"/>
      <c r="U568" s="145"/>
      <c r="AA568" s="42"/>
      <c r="AB568" s="44" t="str">
        <f>IF($P568="","0",VLOOKUP($P568,登録データ!$Q$4:$R$23,2,FALSE))</f>
        <v>0</v>
      </c>
      <c r="AC568" s="44" t="str">
        <f t="shared" si="388"/>
        <v>00</v>
      </c>
      <c r="AD568" s="44" t="str">
        <f t="shared" si="389"/>
        <v/>
      </c>
      <c r="AE568" s="44" t="str">
        <f t="shared" si="384"/>
        <v>000000</v>
      </c>
      <c r="AF568" s="44" t="str">
        <f t="shared" si="385"/>
        <v/>
      </c>
      <c r="AG568" s="44" t="str">
        <f t="shared" si="390"/>
        <v/>
      </c>
      <c r="AH568" s="147"/>
      <c r="AI568" s="147"/>
    </row>
    <row r="569" spans="2:35" ht="19.5" thickBot="1">
      <c r="B569" s="150"/>
      <c r="C569" s="166"/>
      <c r="D569" s="157"/>
      <c r="E569" s="158"/>
      <c r="F569" s="159"/>
      <c r="G569" s="157"/>
      <c r="H569" s="158"/>
      <c r="I569" s="159"/>
      <c r="J569" s="157"/>
      <c r="K569" s="159"/>
      <c r="L569" s="157"/>
      <c r="M569" s="158"/>
      <c r="N569" s="159"/>
      <c r="O569" s="137"/>
      <c r="P569" s="140"/>
      <c r="Q569" s="143"/>
      <c r="R569" s="137"/>
      <c r="S569" s="143"/>
      <c r="T569" s="137"/>
      <c r="U569" s="146"/>
      <c r="AA569" s="42"/>
      <c r="AB569" s="44" t="str">
        <f>IF($P569="","0",VLOOKUP($P569,登録データ!$Q$4:$R$23,2,FALSE))</f>
        <v>0</v>
      </c>
      <c r="AC569" s="44" t="str">
        <f t="shared" si="388"/>
        <v>00</v>
      </c>
      <c r="AD569" s="44" t="str">
        <f t="shared" si="389"/>
        <v/>
      </c>
      <c r="AE569" s="44" t="str">
        <f t="shared" si="384"/>
        <v>000000</v>
      </c>
      <c r="AF569" s="44" t="str">
        <f t="shared" si="385"/>
        <v/>
      </c>
      <c r="AG569" s="44" t="str">
        <f t="shared" si="390"/>
        <v/>
      </c>
      <c r="AH569" s="147"/>
      <c r="AI569" s="147"/>
    </row>
    <row r="570" spans="2:35" ht="19.5" thickTop="1">
      <c r="B570" s="149">
        <v>184</v>
      </c>
      <c r="C570" s="164"/>
      <c r="D570" s="151"/>
      <c r="E570" s="152"/>
      <c r="F570" s="153"/>
      <c r="G570" s="151"/>
      <c r="H570" s="152"/>
      <c r="I570" s="153"/>
      <c r="J570" s="151"/>
      <c r="K570" s="153"/>
      <c r="L570" s="151"/>
      <c r="M570" s="152"/>
      <c r="N570" s="153"/>
      <c r="O570" s="135" t="s">
        <v>170</v>
      </c>
      <c r="P570" s="138"/>
      <c r="Q570" s="141"/>
      <c r="R570" s="135" t="str">
        <f t="shared" ref="R570" si="413">IF($P570="","",IF(OR(RIGHT($P570,1)="m",RIGHT($P570,1)="H"),"分",""))</f>
        <v/>
      </c>
      <c r="S570" s="141"/>
      <c r="T570" s="135" t="str">
        <f t="shared" ref="T570" si="414">IF($P570="","",IF(OR(RIGHT($P570,1)="m",RIGHT($P570,1)="H"),"秒","m"))</f>
        <v/>
      </c>
      <c r="U570" s="144"/>
      <c r="AA570" s="42"/>
      <c r="AB570" s="44" t="str">
        <f>IF($P570="","0",VLOOKUP($P570,登録データ!$Q$4:$R$23,2,FALSE))</f>
        <v>0</v>
      </c>
      <c r="AC570" s="44" t="str">
        <f t="shared" si="388"/>
        <v>00</v>
      </c>
      <c r="AD570" s="44" t="str">
        <f t="shared" si="389"/>
        <v/>
      </c>
      <c r="AE570" s="44" t="str">
        <f t="shared" si="384"/>
        <v>000000</v>
      </c>
      <c r="AF570" s="44" t="str">
        <f t="shared" si="385"/>
        <v/>
      </c>
      <c r="AG570" s="44" t="str">
        <f t="shared" si="390"/>
        <v/>
      </c>
      <c r="AH570" s="147" t="str">
        <f>IF($C570="","",IF($C570="@",0,IF(COUNTIF($C$21:$C$620,$C570)=1,0,1)))</f>
        <v/>
      </c>
      <c r="AI570" s="147" t="str">
        <f>IF($L570="","",IF(OR($L570="北海道",$L570="東京都",$L570="大阪府",$L570="京都府",RIGHT($L570,1)="県"),0,1))</f>
        <v/>
      </c>
    </row>
    <row r="571" spans="2:35">
      <c r="B571" s="130"/>
      <c r="C571" s="165"/>
      <c r="D571" s="154"/>
      <c r="E571" s="155"/>
      <c r="F571" s="156"/>
      <c r="G571" s="154"/>
      <c r="H571" s="155"/>
      <c r="I571" s="156"/>
      <c r="J571" s="154"/>
      <c r="K571" s="156"/>
      <c r="L571" s="154"/>
      <c r="M571" s="155"/>
      <c r="N571" s="156"/>
      <c r="O571" s="136"/>
      <c r="P571" s="139"/>
      <c r="Q571" s="142"/>
      <c r="R571" s="136"/>
      <c r="S571" s="142"/>
      <c r="T571" s="136"/>
      <c r="U571" s="145"/>
      <c r="AA571" s="42"/>
      <c r="AB571" s="44" t="str">
        <f>IF($P571="","0",VLOOKUP($P571,登録データ!$Q$4:$R$23,2,FALSE))</f>
        <v>0</v>
      </c>
      <c r="AC571" s="44" t="str">
        <f t="shared" si="388"/>
        <v>00</v>
      </c>
      <c r="AD571" s="44" t="str">
        <f t="shared" si="389"/>
        <v/>
      </c>
      <c r="AE571" s="44" t="str">
        <f t="shared" si="384"/>
        <v>000000</v>
      </c>
      <c r="AF571" s="44" t="str">
        <f t="shared" si="385"/>
        <v/>
      </c>
      <c r="AG571" s="44" t="str">
        <f t="shared" si="390"/>
        <v/>
      </c>
      <c r="AH571" s="147"/>
      <c r="AI571" s="147"/>
    </row>
    <row r="572" spans="2:35" ht="19.5" thickBot="1">
      <c r="B572" s="150"/>
      <c r="C572" s="166"/>
      <c r="D572" s="157"/>
      <c r="E572" s="158"/>
      <c r="F572" s="159"/>
      <c r="G572" s="157"/>
      <c r="H572" s="158"/>
      <c r="I572" s="159"/>
      <c r="J572" s="157"/>
      <c r="K572" s="159"/>
      <c r="L572" s="157"/>
      <c r="M572" s="158"/>
      <c r="N572" s="159"/>
      <c r="O572" s="137"/>
      <c r="P572" s="140"/>
      <c r="Q572" s="143"/>
      <c r="R572" s="137"/>
      <c r="S572" s="143"/>
      <c r="T572" s="137"/>
      <c r="U572" s="146"/>
      <c r="AA572" s="42"/>
      <c r="AB572" s="44" t="str">
        <f>IF($P572="","0",VLOOKUP($P572,登録データ!$Q$4:$R$23,2,FALSE))</f>
        <v>0</v>
      </c>
      <c r="AC572" s="44" t="str">
        <f t="shared" si="388"/>
        <v>00</v>
      </c>
      <c r="AD572" s="44" t="str">
        <f t="shared" si="389"/>
        <v/>
      </c>
      <c r="AE572" s="44" t="str">
        <f t="shared" si="384"/>
        <v>000000</v>
      </c>
      <c r="AF572" s="44" t="str">
        <f t="shared" si="385"/>
        <v/>
      </c>
      <c r="AG572" s="44" t="str">
        <f t="shared" si="390"/>
        <v/>
      </c>
      <c r="AH572" s="147"/>
      <c r="AI572" s="147"/>
    </row>
    <row r="573" spans="2:35" ht="19.5" thickTop="1">
      <c r="B573" s="149">
        <v>185</v>
      </c>
      <c r="C573" s="164"/>
      <c r="D573" s="151"/>
      <c r="E573" s="152"/>
      <c r="F573" s="153"/>
      <c r="G573" s="151"/>
      <c r="H573" s="152"/>
      <c r="I573" s="153"/>
      <c r="J573" s="151"/>
      <c r="K573" s="153"/>
      <c r="L573" s="151"/>
      <c r="M573" s="152"/>
      <c r="N573" s="153"/>
      <c r="O573" s="135" t="s">
        <v>170</v>
      </c>
      <c r="P573" s="138"/>
      <c r="Q573" s="141"/>
      <c r="R573" s="135" t="str">
        <f t="shared" ref="R573" si="415">IF($P573="","",IF(OR(RIGHT($P573,1)="m",RIGHT($P573,1)="H"),"分",""))</f>
        <v/>
      </c>
      <c r="S573" s="141"/>
      <c r="T573" s="135" t="str">
        <f t="shared" ref="T573" si="416">IF($P573="","",IF(OR(RIGHT($P573,1)="m",RIGHT($P573,1)="H"),"秒","m"))</f>
        <v/>
      </c>
      <c r="U573" s="144"/>
      <c r="AA573" s="42"/>
      <c r="AB573" s="44" t="str">
        <f>IF($P573="","0",VLOOKUP($P573,登録データ!$Q$4:$R$23,2,FALSE))</f>
        <v>0</v>
      </c>
      <c r="AC573" s="44" t="str">
        <f t="shared" si="388"/>
        <v>00</v>
      </c>
      <c r="AD573" s="44" t="str">
        <f t="shared" si="389"/>
        <v/>
      </c>
      <c r="AE573" s="44" t="str">
        <f t="shared" si="384"/>
        <v>000000</v>
      </c>
      <c r="AF573" s="44" t="str">
        <f t="shared" si="385"/>
        <v/>
      </c>
      <c r="AG573" s="44" t="str">
        <f t="shared" si="390"/>
        <v/>
      </c>
      <c r="AH573" s="147" t="str">
        <f>IF($C573="","",IF($C573="@",0,IF(COUNTIF($C$21:$C$620,$C573)=1,0,1)))</f>
        <v/>
      </c>
      <c r="AI573" s="147" t="str">
        <f>IF($L573="","",IF(OR($L573="北海道",$L573="東京都",$L573="大阪府",$L573="京都府",RIGHT($L573,1)="県"),0,1))</f>
        <v/>
      </c>
    </row>
    <row r="574" spans="2:35">
      <c r="B574" s="130"/>
      <c r="C574" s="165"/>
      <c r="D574" s="154"/>
      <c r="E574" s="155"/>
      <c r="F574" s="156"/>
      <c r="G574" s="154"/>
      <c r="H574" s="155"/>
      <c r="I574" s="156"/>
      <c r="J574" s="154"/>
      <c r="K574" s="156"/>
      <c r="L574" s="154"/>
      <c r="M574" s="155"/>
      <c r="N574" s="156"/>
      <c r="O574" s="136"/>
      <c r="P574" s="139"/>
      <c r="Q574" s="142"/>
      <c r="R574" s="136"/>
      <c r="S574" s="142"/>
      <c r="T574" s="136"/>
      <c r="U574" s="145"/>
      <c r="AA574" s="42"/>
      <c r="AB574" s="44" t="str">
        <f>IF($P574="","0",VLOOKUP($P574,登録データ!$Q$4:$R$23,2,FALSE))</f>
        <v>0</v>
      </c>
      <c r="AC574" s="44" t="str">
        <f t="shared" si="388"/>
        <v>00</v>
      </c>
      <c r="AD574" s="44" t="str">
        <f t="shared" si="389"/>
        <v/>
      </c>
      <c r="AE574" s="44" t="str">
        <f t="shared" si="384"/>
        <v>000000</v>
      </c>
      <c r="AF574" s="44" t="str">
        <f t="shared" si="385"/>
        <v/>
      </c>
      <c r="AG574" s="44" t="str">
        <f t="shared" si="390"/>
        <v/>
      </c>
      <c r="AH574" s="147"/>
      <c r="AI574" s="147"/>
    </row>
    <row r="575" spans="2:35" ht="19.5" thickBot="1">
      <c r="B575" s="150"/>
      <c r="C575" s="166"/>
      <c r="D575" s="157"/>
      <c r="E575" s="158"/>
      <c r="F575" s="159"/>
      <c r="G575" s="157"/>
      <c r="H575" s="158"/>
      <c r="I575" s="159"/>
      <c r="J575" s="157"/>
      <c r="K575" s="159"/>
      <c r="L575" s="157"/>
      <c r="M575" s="158"/>
      <c r="N575" s="159"/>
      <c r="O575" s="137"/>
      <c r="P575" s="140"/>
      <c r="Q575" s="143"/>
      <c r="R575" s="137"/>
      <c r="S575" s="143"/>
      <c r="T575" s="137"/>
      <c r="U575" s="146"/>
      <c r="AA575" s="42"/>
      <c r="AB575" s="44" t="str">
        <f>IF($P575="","0",VLOOKUP($P575,登録データ!$Q$4:$R$23,2,FALSE))</f>
        <v>0</v>
      </c>
      <c r="AC575" s="44" t="str">
        <f t="shared" si="388"/>
        <v>00</v>
      </c>
      <c r="AD575" s="44" t="str">
        <f t="shared" si="389"/>
        <v/>
      </c>
      <c r="AE575" s="44" t="str">
        <f t="shared" si="384"/>
        <v>000000</v>
      </c>
      <c r="AF575" s="44" t="str">
        <f t="shared" si="385"/>
        <v/>
      </c>
      <c r="AG575" s="44" t="str">
        <f t="shared" si="390"/>
        <v/>
      </c>
      <c r="AH575" s="147"/>
      <c r="AI575" s="147"/>
    </row>
    <row r="576" spans="2:35" ht="19.5" thickTop="1">
      <c r="B576" s="149">
        <v>186</v>
      </c>
      <c r="C576" s="164"/>
      <c r="D576" s="151"/>
      <c r="E576" s="152"/>
      <c r="F576" s="153"/>
      <c r="G576" s="151"/>
      <c r="H576" s="152"/>
      <c r="I576" s="153"/>
      <c r="J576" s="151"/>
      <c r="K576" s="153"/>
      <c r="L576" s="151"/>
      <c r="M576" s="152"/>
      <c r="N576" s="153"/>
      <c r="O576" s="135" t="s">
        <v>170</v>
      </c>
      <c r="P576" s="138"/>
      <c r="Q576" s="141"/>
      <c r="R576" s="135" t="str">
        <f t="shared" ref="R576" si="417">IF($P576="","",IF(OR(RIGHT($P576,1)="m",RIGHT($P576,1)="H"),"分",""))</f>
        <v/>
      </c>
      <c r="S576" s="141"/>
      <c r="T576" s="135" t="str">
        <f t="shared" ref="T576" si="418">IF($P576="","",IF(OR(RIGHT($P576,1)="m",RIGHT($P576,1)="H"),"秒","m"))</f>
        <v/>
      </c>
      <c r="U576" s="144"/>
      <c r="AA576" s="42"/>
      <c r="AB576" s="44" t="str">
        <f>IF($P576="","0",VLOOKUP($P576,登録データ!$Q$4:$R$23,2,FALSE))</f>
        <v>0</v>
      </c>
      <c r="AC576" s="44" t="str">
        <f t="shared" si="388"/>
        <v>00</v>
      </c>
      <c r="AD576" s="44" t="str">
        <f t="shared" si="389"/>
        <v/>
      </c>
      <c r="AE576" s="44" t="str">
        <f t="shared" si="384"/>
        <v>000000</v>
      </c>
      <c r="AF576" s="44" t="str">
        <f t="shared" si="385"/>
        <v/>
      </c>
      <c r="AG576" s="44" t="str">
        <f t="shared" si="390"/>
        <v/>
      </c>
      <c r="AH576" s="147" t="str">
        <f>IF($C576="","",IF($C576="@",0,IF(COUNTIF($C$21:$C$620,$C576)=1,0,1)))</f>
        <v/>
      </c>
      <c r="AI576" s="147" t="str">
        <f>IF($L576="","",IF(OR($L576="北海道",$L576="東京都",$L576="大阪府",$L576="京都府",RIGHT($L576,1)="県"),0,1))</f>
        <v/>
      </c>
    </row>
    <row r="577" spans="2:35">
      <c r="B577" s="130"/>
      <c r="C577" s="165"/>
      <c r="D577" s="154"/>
      <c r="E577" s="155"/>
      <c r="F577" s="156"/>
      <c r="G577" s="154"/>
      <c r="H577" s="155"/>
      <c r="I577" s="156"/>
      <c r="J577" s="154"/>
      <c r="K577" s="156"/>
      <c r="L577" s="154"/>
      <c r="M577" s="155"/>
      <c r="N577" s="156"/>
      <c r="O577" s="136"/>
      <c r="P577" s="139"/>
      <c r="Q577" s="142"/>
      <c r="R577" s="136"/>
      <c r="S577" s="142"/>
      <c r="T577" s="136"/>
      <c r="U577" s="145"/>
      <c r="AA577" s="42"/>
      <c r="AB577" s="44" t="str">
        <f>IF($P577="","0",VLOOKUP($P577,登録データ!$Q$4:$R$23,2,FALSE))</f>
        <v>0</v>
      </c>
      <c r="AC577" s="44" t="str">
        <f t="shared" si="388"/>
        <v>00</v>
      </c>
      <c r="AD577" s="44" t="str">
        <f t="shared" si="389"/>
        <v/>
      </c>
      <c r="AE577" s="44" t="str">
        <f t="shared" si="384"/>
        <v>000000</v>
      </c>
      <c r="AF577" s="44" t="str">
        <f t="shared" si="385"/>
        <v/>
      </c>
      <c r="AG577" s="44" t="str">
        <f t="shared" si="390"/>
        <v/>
      </c>
      <c r="AH577" s="147"/>
      <c r="AI577" s="147"/>
    </row>
    <row r="578" spans="2:35" ht="19.5" thickBot="1">
      <c r="B578" s="150"/>
      <c r="C578" s="166"/>
      <c r="D578" s="157"/>
      <c r="E578" s="158"/>
      <c r="F578" s="159"/>
      <c r="G578" s="157"/>
      <c r="H578" s="158"/>
      <c r="I578" s="159"/>
      <c r="J578" s="157"/>
      <c r="K578" s="159"/>
      <c r="L578" s="157"/>
      <c r="M578" s="158"/>
      <c r="N578" s="159"/>
      <c r="O578" s="137"/>
      <c r="P578" s="140"/>
      <c r="Q578" s="143"/>
      <c r="R578" s="137"/>
      <c r="S578" s="143"/>
      <c r="T578" s="137"/>
      <c r="U578" s="146"/>
      <c r="AA578" s="42"/>
      <c r="AB578" s="44" t="str">
        <f>IF($P578="","0",VLOOKUP($P578,登録データ!$Q$4:$R$23,2,FALSE))</f>
        <v>0</v>
      </c>
      <c r="AC578" s="44" t="str">
        <f t="shared" si="388"/>
        <v>00</v>
      </c>
      <c r="AD578" s="44" t="str">
        <f t="shared" si="389"/>
        <v/>
      </c>
      <c r="AE578" s="44" t="str">
        <f t="shared" si="384"/>
        <v>000000</v>
      </c>
      <c r="AF578" s="44" t="str">
        <f t="shared" si="385"/>
        <v/>
      </c>
      <c r="AG578" s="44" t="str">
        <f t="shared" si="390"/>
        <v/>
      </c>
      <c r="AH578" s="147"/>
      <c r="AI578" s="147"/>
    </row>
    <row r="579" spans="2:35" ht="19.5" thickTop="1">
      <c r="B579" s="149">
        <v>187</v>
      </c>
      <c r="C579" s="164"/>
      <c r="D579" s="151"/>
      <c r="E579" s="152"/>
      <c r="F579" s="153"/>
      <c r="G579" s="151"/>
      <c r="H579" s="152"/>
      <c r="I579" s="153"/>
      <c r="J579" s="151"/>
      <c r="K579" s="153"/>
      <c r="L579" s="151"/>
      <c r="M579" s="152"/>
      <c r="N579" s="153"/>
      <c r="O579" s="135" t="s">
        <v>170</v>
      </c>
      <c r="P579" s="138"/>
      <c r="Q579" s="141"/>
      <c r="R579" s="135" t="str">
        <f t="shared" ref="R579" si="419">IF($P579="","",IF(OR(RIGHT($P579,1)="m",RIGHT($P579,1)="H"),"分",""))</f>
        <v/>
      </c>
      <c r="S579" s="141"/>
      <c r="T579" s="135" t="str">
        <f t="shared" ref="T579" si="420">IF($P579="","",IF(OR(RIGHT($P579,1)="m",RIGHT($P579,1)="H"),"秒","m"))</f>
        <v/>
      </c>
      <c r="U579" s="144"/>
      <c r="AA579" s="42"/>
      <c r="AB579" s="44" t="str">
        <f>IF($P579="","0",VLOOKUP($P579,登録データ!$Q$4:$R$23,2,FALSE))</f>
        <v>0</v>
      </c>
      <c r="AC579" s="44" t="str">
        <f t="shared" si="388"/>
        <v>00</v>
      </c>
      <c r="AD579" s="44" t="str">
        <f t="shared" si="389"/>
        <v/>
      </c>
      <c r="AE579" s="44" t="str">
        <f t="shared" si="384"/>
        <v>000000</v>
      </c>
      <c r="AF579" s="44" t="str">
        <f t="shared" si="385"/>
        <v/>
      </c>
      <c r="AG579" s="44" t="str">
        <f t="shared" si="390"/>
        <v/>
      </c>
      <c r="AH579" s="147" t="str">
        <f>IF($C579="","",IF($C579="@",0,IF(COUNTIF($C$21:$C$620,$C579)=1,0,1)))</f>
        <v/>
      </c>
      <c r="AI579" s="147" t="str">
        <f>IF($L579="","",IF(OR($L579="北海道",$L579="東京都",$L579="大阪府",$L579="京都府",RIGHT($L579,1)="県"),0,1))</f>
        <v/>
      </c>
    </row>
    <row r="580" spans="2:35">
      <c r="B580" s="130"/>
      <c r="C580" s="165"/>
      <c r="D580" s="154"/>
      <c r="E580" s="155"/>
      <c r="F580" s="156"/>
      <c r="G580" s="154"/>
      <c r="H580" s="155"/>
      <c r="I580" s="156"/>
      <c r="J580" s="154"/>
      <c r="K580" s="156"/>
      <c r="L580" s="154"/>
      <c r="M580" s="155"/>
      <c r="N580" s="156"/>
      <c r="O580" s="136"/>
      <c r="P580" s="139"/>
      <c r="Q580" s="142"/>
      <c r="R580" s="136"/>
      <c r="S580" s="142"/>
      <c r="T580" s="136"/>
      <c r="U580" s="145"/>
      <c r="AA580" s="42"/>
      <c r="AB580" s="44" t="str">
        <f>IF($P580="","0",VLOOKUP($P580,登録データ!$Q$4:$R$23,2,FALSE))</f>
        <v>0</v>
      </c>
      <c r="AC580" s="44" t="str">
        <f t="shared" si="388"/>
        <v>00</v>
      </c>
      <c r="AD580" s="44" t="str">
        <f t="shared" si="389"/>
        <v/>
      </c>
      <c r="AE580" s="44" t="str">
        <f t="shared" si="384"/>
        <v>000000</v>
      </c>
      <c r="AF580" s="44" t="str">
        <f t="shared" si="385"/>
        <v/>
      </c>
      <c r="AG580" s="44" t="str">
        <f t="shared" si="390"/>
        <v/>
      </c>
      <c r="AH580" s="147"/>
      <c r="AI580" s="147"/>
    </row>
    <row r="581" spans="2:35" ht="19.5" thickBot="1">
      <c r="B581" s="150"/>
      <c r="C581" s="166"/>
      <c r="D581" s="157"/>
      <c r="E581" s="158"/>
      <c r="F581" s="159"/>
      <c r="G581" s="157"/>
      <c r="H581" s="158"/>
      <c r="I581" s="159"/>
      <c r="J581" s="157"/>
      <c r="K581" s="159"/>
      <c r="L581" s="157"/>
      <c r="M581" s="158"/>
      <c r="N581" s="159"/>
      <c r="O581" s="137"/>
      <c r="P581" s="140"/>
      <c r="Q581" s="143"/>
      <c r="R581" s="137"/>
      <c r="S581" s="143"/>
      <c r="T581" s="137"/>
      <c r="U581" s="146"/>
      <c r="AA581" s="42"/>
      <c r="AB581" s="44" t="str">
        <f>IF($P581="","0",VLOOKUP($P581,登録データ!$Q$4:$R$23,2,FALSE))</f>
        <v>0</v>
      </c>
      <c r="AC581" s="44" t="str">
        <f t="shared" si="388"/>
        <v>00</v>
      </c>
      <c r="AD581" s="44" t="str">
        <f t="shared" si="389"/>
        <v/>
      </c>
      <c r="AE581" s="44" t="str">
        <f t="shared" si="384"/>
        <v>000000</v>
      </c>
      <c r="AF581" s="44" t="str">
        <f t="shared" si="385"/>
        <v/>
      </c>
      <c r="AG581" s="44" t="str">
        <f t="shared" si="390"/>
        <v/>
      </c>
      <c r="AH581" s="147"/>
      <c r="AI581" s="147"/>
    </row>
    <row r="582" spans="2:35" ht="19.5" thickTop="1">
      <c r="B582" s="149">
        <v>188</v>
      </c>
      <c r="C582" s="164"/>
      <c r="D582" s="151"/>
      <c r="E582" s="152"/>
      <c r="F582" s="153"/>
      <c r="G582" s="151"/>
      <c r="H582" s="152"/>
      <c r="I582" s="153"/>
      <c r="J582" s="151"/>
      <c r="K582" s="153"/>
      <c r="L582" s="151"/>
      <c r="M582" s="152"/>
      <c r="N582" s="153"/>
      <c r="O582" s="135" t="s">
        <v>170</v>
      </c>
      <c r="P582" s="138"/>
      <c r="Q582" s="141"/>
      <c r="R582" s="135" t="str">
        <f t="shared" ref="R582" si="421">IF($P582="","",IF(OR(RIGHT($P582,1)="m",RIGHT($P582,1)="H"),"分",""))</f>
        <v/>
      </c>
      <c r="S582" s="141"/>
      <c r="T582" s="135" t="str">
        <f t="shared" ref="T582" si="422">IF($P582="","",IF(OR(RIGHT($P582,1)="m",RIGHT($P582,1)="H"),"秒","m"))</f>
        <v/>
      </c>
      <c r="U582" s="144"/>
      <c r="AA582" s="42"/>
      <c r="AB582" s="44" t="str">
        <f>IF($P582="","0",VLOOKUP($P582,登録データ!$Q$4:$R$23,2,FALSE))</f>
        <v>0</v>
      </c>
      <c r="AC582" s="44" t="str">
        <f t="shared" si="388"/>
        <v>00</v>
      </c>
      <c r="AD582" s="44" t="str">
        <f t="shared" si="389"/>
        <v/>
      </c>
      <c r="AE582" s="44" t="str">
        <f t="shared" si="384"/>
        <v>000000</v>
      </c>
      <c r="AF582" s="44" t="str">
        <f t="shared" si="385"/>
        <v/>
      </c>
      <c r="AG582" s="44" t="str">
        <f t="shared" si="390"/>
        <v/>
      </c>
      <c r="AH582" s="147" t="str">
        <f>IF($C582="","",IF($C582="@",0,IF(COUNTIF($C$21:$C$620,$C582)=1,0,1)))</f>
        <v/>
      </c>
      <c r="AI582" s="147" t="str">
        <f>IF($L582="","",IF(OR($L582="北海道",$L582="東京都",$L582="大阪府",$L582="京都府",RIGHT($L582,1)="県"),0,1))</f>
        <v/>
      </c>
    </row>
    <row r="583" spans="2:35">
      <c r="B583" s="130"/>
      <c r="C583" s="165"/>
      <c r="D583" s="154"/>
      <c r="E583" s="155"/>
      <c r="F583" s="156"/>
      <c r="G583" s="154"/>
      <c r="H583" s="155"/>
      <c r="I583" s="156"/>
      <c r="J583" s="154"/>
      <c r="K583" s="156"/>
      <c r="L583" s="154"/>
      <c r="M583" s="155"/>
      <c r="N583" s="156"/>
      <c r="O583" s="136"/>
      <c r="P583" s="139"/>
      <c r="Q583" s="142"/>
      <c r="R583" s="136"/>
      <c r="S583" s="142"/>
      <c r="T583" s="136"/>
      <c r="U583" s="145"/>
      <c r="AA583" s="42"/>
      <c r="AB583" s="44" t="str">
        <f>IF($P583="","0",VLOOKUP($P583,登録データ!$Q$4:$R$23,2,FALSE))</f>
        <v>0</v>
      </c>
      <c r="AC583" s="44" t="str">
        <f t="shared" si="388"/>
        <v>00</v>
      </c>
      <c r="AD583" s="44" t="str">
        <f t="shared" si="389"/>
        <v/>
      </c>
      <c r="AE583" s="44" t="str">
        <f t="shared" si="384"/>
        <v>000000</v>
      </c>
      <c r="AF583" s="44" t="str">
        <f t="shared" si="385"/>
        <v/>
      </c>
      <c r="AG583" s="44" t="str">
        <f t="shared" si="390"/>
        <v/>
      </c>
      <c r="AH583" s="147"/>
      <c r="AI583" s="147"/>
    </row>
    <row r="584" spans="2:35" ht="19.5" thickBot="1">
      <c r="B584" s="150"/>
      <c r="C584" s="166"/>
      <c r="D584" s="157"/>
      <c r="E584" s="158"/>
      <c r="F584" s="159"/>
      <c r="G584" s="157"/>
      <c r="H584" s="158"/>
      <c r="I584" s="159"/>
      <c r="J584" s="157"/>
      <c r="K584" s="159"/>
      <c r="L584" s="157"/>
      <c r="M584" s="158"/>
      <c r="N584" s="159"/>
      <c r="O584" s="137"/>
      <c r="P584" s="140"/>
      <c r="Q584" s="143"/>
      <c r="R584" s="137"/>
      <c r="S584" s="143"/>
      <c r="T584" s="137"/>
      <c r="U584" s="146"/>
      <c r="AA584" s="42"/>
      <c r="AB584" s="44" t="str">
        <f>IF($P584="","0",VLOOKUP($P584,登録データ!$Q$4:$R$23,2,FALSE))</f>
        <v>0</v>
      </c>
      <c r="AC584" s="44" t="str">
        <f t="shared" si="388"/>
        <v>00</v>
      </c>
      <c r="AD584" s="44" t="str">
        <f t="shared" si="389"/>
        <v/>
      </c>
      <c r="AE584" s="44" t="str">
        <f t="shared" si="384"/>
        <v>000000</v>
      </c>
      <c r="AF584" s="44" t="str">
        <f t="shared" si="385"/>
        <v/>
      </c>
      <c r="AG584" s="44" t="str">
        <f t="shared" si="390"/>
        <v/>
      </c>
      <c r="AH584" s="147"/>
      <c r="AI584" s="147"/>
    </row>
    <row r="585" spans="2:35" ht="19.5" thickTop="1">
      <c r="B585" s="149">
        <v>189</v>
      </c>
      <c r="C585" s="164"/>
      <c r="D585" s="151"/>
      <c r="E585" s="152"/>
      <c r="F585" s="153"/>
      <c r="G585" s="151"/>
      <c r="H585" s="152"/>
      <c r="I585" s="153"/>
      <c r="J585" s="151"/>
      <c r="K585" s="153"/>
      <c r="L585" s="151"/>
      <c r="M585" s="152"/>
      <c r="N585" s="153"/>
      <c r="O585" s="135" t="s">
        <v>170</v>
      </c>
      <c r="P585" s="138"/>
      <c r="Q585" s="141"/>
      <c r="R585" s="135" t="str">
        <f t="shared" ref="R585" si="423">IF($P585="","",IF(OR(RIGHT($P585,1)="m",RIGHT($P585,1)="H"),"分",""))</f>
        <v/>
      </c>
      <c r="S585" s="141"/>
      <c r="T585" s="135" t="str">
        <f t="shared" ref="T585" si="424">IF($P585="","",IF(OR(RIGHT($P585,1)="m",RIGHT($P585,1)="H"),"秒","m"))</f>
        <v/>
      </c>
      <c r="U585" s="144"/>
      <c r="AA585" s="42"/>
      <c r="AB585" s="44" t="str">
        <f>IF($P585="","0",VLOOKUP($P585,登録データ!$Q$4:$R$23,2,FALSE))</f>
        <v>0</v>
      </c>
      <c r="AC585" s="44" t="str">
        <f t="shared" si="388"/>
        <v>00</v>
      </c>
      <c r="AD585" s="44" t="str">
        <f t="shared" si="389"/>
        <v/>
      </c>
      <c r="AE585" s="44" t="str">
        <f t="shared" si="384"/>
        <v>000000</v>
      </c>
      <c r="AF585" s="44" t="str">
        <f t="shared" si="385"/>
        <v/>
      </c>
      <c r="AG585" s="44" t="str">
        <f t="shared" si="390"/>
        <v/>
      </c>
      <c r="AH585" s="147" t="str">
        <f>IF($C585="","",IF($C585="@",0,IF(COUNTIF($C$21:$C$620,$C585)=1,0,1)))</f>
        <v/>
      </c>
      <c r="AI585" s="147" t="str">
        <f>IF($L585="","",IF(OR($L585="北海道",$L585="東京都",$L585="大阪府",$L585="京都府",RIGHT($L585,1)="県"),0,1))</f>
        <v/>
      </c>
    </row>
    <row r="586" spans="2:35">
      <c r="B586" s="130"/>
      <c r="C586" s="165"/>
      <c r="D586" s="154"/>
      <c r="E586" s="155"/>
      <c r="F586" s="156"/>
      <c r="G586" s="154"/>
      <c r="H586" s="155"/>
      <c r="I586" s="156"/>
      <c r="J586" s="154"/>
      <c r="K586" s="156"/>
      <c r="L586" s="154"/>
      <c r="M586" s="155"/>
      <c r="N586" s="156"/>
      <c r="O586" s="136"/>
      <c r="P586" s="139"/>
      <c r="Q586" s="142"/>
      <c r="R586" s="136"/>
      <c r="S586" s="142"/>
      <c r="T586" s="136"/>
      <c r="U586" s="145"/>
      <c r="AA586" s="42"/>
      <c r="AB586" s="44" t="str">
        <f>IF($P586="","0",VLOOKUP($P586,登録データ!$Q$4:$R$23,2,FALSE))</f>
        <v>0</v>
      </c>
      <c r="AC586" s="44" t="str">
        <f t="shared" si="388"/>
        <v>00</v>
      </c>
      <c r="AD586" s="44" t="str">
        <f t="shared" si="389"/>
        <v/>
      </c>
      <c r="AE586" s="44" t="str">
        <f t="shared" si="384"/>
        <v>000000</v>
      </c>
      <c r="AF586" s="44" t="str">
        <f t="shared" si="385"/>
        <v/>
      </c>
      <c r="AG586" s="44" t="str">
        <f t="shared" si="390"/>
        <v/>
      </c>
      <c r="AH586" s="147"/>
      <c r="AI586" s="147"/>
    </row>
    <row r="587" spans="2:35" ht="19.5" thickBot="1">
      <c r="B587" s="150"/>
      <c r="C587" s="166"/>
      <c r="D587" s="157"/>
      <c r="E587" s="158"/>
      <c r="F587" s="159"/>
      <c r="G587" s="157"/>
      <c r="H587" s="158"/>
      <c r="I587" s="159"/>
      <c r="J587" s="157"/>
      <c r="K587" s="159"/>
      <c r="L587" s="157"/>
      <c r="M587" s="158"/>
      <c r="N587" s="159"/>
      <c r="O587" s="137"/>
      <c r="P587" s="140"/>
      <c r="Q587" s="143"/>
      <c r="R587" s="137"/>
      <c r="S587" s="143"/>
      <c r="T587" s="137"/>
      <c r="U587" s="146"/>
      <c r="AA587" s="42"/>
      <c r="AB587" s="44" t="str">
        <f>IF($P587="","0",VLOOKUP($P587,登録データ!$Q$4:$R$23,2,FALSE))</f>
        <v>0</v>
      </c>
      <c r="AC587" s="44" t="str">
        <f t="shared" si="388"/>
        <v>00</v>
      </c>
      <c r="AD587" s="44" t="str">
        <f t="shared" si="389"/>
        <v/>
      </c>
      <c r="AE587" s="44" t="str">
        <f t="shared" si="384"/>
        <v>000000</v>
      </c>
      <c r="AF587" s="44" t="str">
        <f t="shared" si="385"/>
        <v/>
      </c>
      <c r="AG587" s="44" t="str">
        <f t="shared" si="390"/>
        <v/>
      </c>
      <c r="AH587" s="147"/>
      <c r="AI587" s="147"/>
    </row>
    <row r="588" spans="2:35" ht="19.5" thickTop="1">
      <c r="B588" s="149">
        <v>190</v>
      </c>
      <c r="C588" s="164"/>
      <c r="D588" s="151"/>
      <c r="E588" s="152"/>
      <c r="F588" s="153"/>
      <c r="G588" s="151"/>
      <c r="H588" s="152"/>
      <c r="I588" s="153"/>
      <c r="J588" s="151"/>
      <c r="K588" s="153"/>
      <c r="L588" s="151"/>
      <c r="M588" s="152"/>
      <c r="N588" s="153"/>
      <c r="O588" s="135" t="s">
        <v>170</v>
      </c>
      <c r="P588" s="138"/>
      <c r="Q588" s="141"/>
      <c r="R588" s="135" t="str">
        <f t="shared" ref="R588" si="425">IF($P588="","",IF(OR(RIGHT($P588,1)="m",RIGHT($P588,1)="H"),"分",""))</f>
        <v/>
      </c>
      <c r="S588" s="141"/>
      <c r="T588" s="135" t="str">
        <f t="shared" ref="T588" si="426">IF($P588="","",IF(OR(RIGHT($P588,1)="m",RIGHT($P588,1)="H"),"秒","m"))</f>
        <v/>
      </c>
      <c r="U588" s="144"/>
      <c r="AA588" s="42"/>
      <c r="AB588" s="44" t="str">
        <f>IF($P588="","0",VLOOKUP($P588,登録データ!$Q$4:$R$23,2,FALSE))</f>
        <v>0</v>
      </c>
      <c r="AC588" s="44" t="str">
        <f t="shared" si="388"/>
        <v>00</v>
      </c>
      <c r="AD588" s="44" t="str">
        <f t="shared" si="389"/>
        <v/>
      </c>
      <c r="AE588" s="44" t="str">
        <f t="shared" si="384"/>
        <v>000000</v>
      </c>
      <c r="AF588" s="44" t="str">
        <f t="shared" si="385"/>
        <v/>
      </c>
      <c r="AG588" s="44" t="str">
        <f t="shared" si="390"/>
        <v/>
      </c>
      <c r="AH588" s="147" t="str">
        <f>IF($C588="","",IF($C588="@",0,IF(COUNTIF($C$21:$C$620,$C588)=1,0,1)))</f>
        <v/>
      </c>
      <c r="AI588" s="147" t="str">
        <f>IF($L588="","",IF(OR($L588="北海道",$L588="東京都",$L588="大阪府",$L588="京都府",RIGHT($L588,1)="県"),0,1))</f>
        <v/>
      </c>
    </row>
    <row r="589" spans="2:35">
      <c r="B589" s="130"/>
      <c r="C589" s="165"/>
      <c r="D589" s="154"/>
      <c r="E589" s="155"/>
      <c r="F589" s="156"/>
      <c r="G589" s="154"/>
      <c r="H589" s="155"/>
      <c r="I589" s="156"/>
      <c r="J589" s="154"/>
      <c r="K589" s="156"/>
      <c r="L589" s="154"/>
      <c r="M589" s="155"/>
      <c r="N589" s="156"/>
      <c r="O589" s="136"/>
      <c r="P589" s="139"/>
      <c r="Q589" s="142"/>
      <c r="R589" s="136"/>
      <c r="S589" s="142"/>
      <c r="T589" s="136"/>
      <c r="U589" s="145"/>
      <c r="AA589" s="42"/>
      <c r="AB589" s="44" t="str">
        <f>IF($P589="","0",VLOOKUP($P589,登録データ!$Q$4:$R$23,2,FALSE))</f>
        <v>0</v>
      </c>
      <c r="AC589" s="44" t="str">
        <f t="shared" si="388"/>
        <v>00</v>
      </c>
      <c r="AD589" s="44" t="str">
        <f t="shared" si="389"/>
        <v/>
      </c>
      <c r="AE589" s="44" t="str">
        <f t="shared" si="384"/>
        <v>000000</v>
      </c>
      <c r="AF589" s="44" t="str">
        <f t="shared" si="385"/>
        <v/>
      </c>
      <c r="AG589" s="44" t="str">
        <f t="shared" si="390"/>
        <v/>
      </c>
      <c r="AH589" s="147"/>
      <c r="AI589" s="147"/>
    </row>
    <row r="590" spans="2:35" ht="19.5" thickBot="1">
      <c r="B590" s="150"/>
      <c r="C590" s="166"/>
      <c r="D590" s="157"/>
      <c r="E590" s="158"/>
      <c r="F590" s="159"/>
      <c r="G590" s="157"/>
      <c r="H590" s="158"/>
      <c r="I590" s="159"/>
      <c r="J590" s="157"/>
      <c r="K590" s="159"/>
      <c r="L590" s="157"/>
      <c r="M590" s="158"/>
      <c r="N590" s="159"/>
      <c r="O590" s="137"/>
      <c r="P590" s="140"/>
      <c r="Q590" s="143"/>
      <c r="R590" s="137"/>
      <c r="S590" s="143"/>
      <c r="T590" s="137"/>
      <c r="U590" s="146"/>
      <c r="AA590" s="42"/>
      <c r="AB590" s="44" t="str">
        <f>IF($P590="","0",VLOOKUP($P590,登録データ!$Q$4:$R$23,2,FALSE))</f>
        <v>0</v>
      </c>
      <c r="AC590" s="44" t="str">
        <f t="shared" si="388"/>
        <v>00</v>
      </c>
      <c r="AD590" s="44" t="str">
        <f t="shared" si="389"/>
        <v/>
      </c>
      <c r="AE590" s="44" t="str">
        <f t="shared" si="384"/>
        <v>000000</v>
      </c>
      <c r="AF590" s="44" t="str">
        <f t="shared" si="385"/>
        <v/>
      </c>
      <c r="AG590" s="44" t="str">
        <f t="shared" si="390"/>
        <v/>
      </c>
      <c r="AH590" s="147"/>
      <c r="AI590" s="147"/>
    </row>
    <row r="591" spans="2:35" ht="19.5" thickTop="1">
      <c r="B591" s="149">
        <v>191</v>
      </c>
      <c r="C591" s="164"/>
      <c r="D591" s="151"/>
      <c r="E591" s="152"/>
      <c r="F591" s="153"/>
      <c r="G591" s="151"/>
      <c r="H591" s="152"/>
      <c r="I591" s="153"/>
      <c r="J591" s="151"/>
      <c r="K591" s="153"/>
      <c r="L591" s="151"/>
      <c r="M591" s="152"/>
      <c r="N591" s="153"/>
      <c r="O591" s="135" t="s">
        <v>170</v>
      </c>
      <c r="P591" s="138"/>
      <c r="Q591" s="141"/>
      <c r="R591" s="135" t="str">
        <f t="shared" ref="R591" si="427">IF($P591="","",IF(OR(RIGHT($P591,1)="m",RIGHT($P591,1)="H"),"分",""))</f>
        <v/>
      </c>
      <c r="S591" s="141"/>
      <c r="T591" s="135" t="str">
        <f t="shared" ref="T591" si="428">IF($P591="","",IF(OR(RIGHT($P591,1)="m",RIGHT($P591,1)="H"),"秒","m"))</f>
        <v/>
      </c>
      <c r="U591" s="144"/>
      <c r="AA591" s="42"/>
      <c r="AB591" s="44" t="str">
        <f>IF($P591="","0",VLOOKUP($P591,登録データ!$Q$4:$R$23,2,FALSE))</f>
        <v>0</v>
      </c>
      <c r="AC591" s="44" t="str">
        <f t="shared" si="388"/>
        <v>00</v>
      </c>
      <c r="AD591" s="44" t="str">
        <f t="shared" si="389"/>
        <v/>
      </c>
      <c r="AE591" s="44" t="str">
        <f t="shared" si="384"/>
        <v>000000</v>
      </c>
      <c r="AF591" s="44" t="str">
        <f t="shared" si="385"/>
        <v/>
      </c>
      <c r="AG591" s="44" t="str">
        <f t="shared" si="390"/>
        <v/>
      </c>
      <c r="AH591" s="147" t="str">
        <f>IF($C591="","",IF($C591="@",0,IF(COUNTIF($C$21:$C$620,$C591)=1,0,1)))</f>
        <v/>
      </c>
      <c r="AI591" s="147" t="str">
        <f>IF($L591="","",IF(OR($L591="北海道",$L591="東京都",$L591="大阪府",$L591="京都府",RIGHT($L591,1)="県"),0,1))</f>
        <v/>
      </c>
    </row>
    <row r="592" spans="2:35">
      <c r="B592" s="130"/>
      <c r="C592" s="165"/>
      <c r="D592" s="154"/>
      <c r="E592" s="155"/>
      <c r="F592" s="156"/>
      <c r="G592" s="154"/>
      <c r="H592" s="155"/>
      <c r="I592" s="156"/>
      <c r="J592" s="154"/>
      <c r="K592" s="156"/>
      <c r="L592" s="154"/>
      <c r="M592" s="155"/>
      <c r="N592" s="156"/>
      <c r="O592" s="136"/>
      <c r="P592" s="139"/>
      <c r="Q592" s="142"/>
      <c r="R592" s="136"/>
      <c r="S592" s="142"/>
      <c r="T592" s="136"/>
      <c r="U592" s="145"/>
      <c r="AA592" s="42"/>
      <c r="AB592" s="44" t="str">
        <f>IF($P592="","0",VLOOKUP($P592,登録データ!$Q$4:$R$23,2,FALSE))</f>
        <v>0</v>
      </c>
      <c r="AC592" s="44" t="str">
        <f t="shared" si="388"/>
        <v>00</v>
      </c>
      <c r="AD592" s="44" t="str">
        <f t="shared" si="389"/>
        <v/>
      </c>
      <c r="AE592" s="44" t="str">
        <f t="shared" si="384"/>
        <v>000000</v>
      </c>
      <c r="AF592" s="44" t="str">
        <f t="shared" si="385"/>
        <v/>
      </c>
      <c r="AG592" s="44" t="str">
        <f t="shared" si="390"/>
        <v/>
      </c>
      <c r="AH592" s="147"/>
      <c r="AI592" s="147"/>
    </row>
    <row r="593" spans="2:35" ht="19.5" thickBot="1">
      <c r="B593" s="150"/>
      <c r="C593" s="166"/>
      <c r="D593" s="157"/>
      <c r="E593" s="158"/>
      <c r="F593" s="159"/>
      <c r="G593" s="157"/>
      <c r="H593" s="158"/>
      <c r="I593" s="159"/>
      <c r="J593" s="157"/>
      <c r="K593" s="159"/>
      <c r="L593" s="157"/>
      <c r="M593" s="158"/>
      <c r="N593" s="159"/>
      <c r="O593" s="137"/>
      <c r="P593" s="140"/>
      <c r="Q593" s="143"/>
      <c r="R593" s="137"/>
      <c r="S593" s="143"/>
      <c r="T593" s="137"/>
      <c r="U593" s="146"/>
      <c r="AA593" s="42"/>
      <c r="AB593" s="44" t="str">
        <f>IF($P593="","0",VLOOKUP($P593,登録データ!$Q$4:$R$23,2,FALSE))</f>
        <v>0</v>
      </c>
      <c r="AC593" s="44" t="str">
        <f t="shared" si="388"/>
        <v>00</v>
      </c>
      <c r="AD593" s="44" t="str">
        <f t="shared" si="389"/>
        <v/>
      </c>
      <c r="AE593" s="44" t="str">
        <f t="shared" si="384"/>
        <v>000000</v>
      </c>
      <c r="AF593" s="44" t="str">
        <f t="shared" si="385"/>
        <v/>
      </c>
      <c r="AG593" s="44" t="str">
        <f t="shared" si="390"/>
        <v/>
      </c>
      <c r="AH593" s="147"/>
      <c r="AI593" s="147"/>
    </row>
    <row r="594" spans="2:35" ht="19.5" thickTop="1">
      <c r="B594" s="149">
        <v>192</v>
      </c>
      <c r="C594" s="164"/>
      <c r="D594" s="151"/>
      <c r="E594" s="152"/>
      <c r="F594" s="153"/>
      <c r="G594" s="151"/>
      <c r="H594" s="152"/>
      <c r="I594" s="153"/>
      <c r="J594" s="151"/>
      <c r="K594" s="153"/>
      <c r="L594" s="151"/>
      <c r="M594" s="152"/>
      <c r="N594" s="153"/>
      <c r="O594" s="135" t="s">
        <v>170</v>
      </c>
      <c r="P594" s="138"/>
      <c r="Q594" s="141"/>
      <c r="R594" s="135" t="str">
        <f t="shared" ref="R594" si="429">IF($P594="","",IF(OR(RIGHT($P594,1)="m",RIGHT($P594,1)="H"),"分",""))</f>
        <v/>
      </c>
      <c r="S594" s="141"/>
      <c r="T594" s="135" t="str">
        <f t="shared" ref="T594" si="430">IF($P594="","",IF(OR(RIGHT($P594,1)="m",RIGHT($P594,1)="H"),"秒","m"))</f>
        <v/>
      </c>
      <c r="U594" s="144"/>
      <c r="AA594" s="42"/>
      <c r="AB594" s="44" t="str">
        <f>IF($P594="","0",VLOOKUP($P594,登録データ!$Q$4:$R$23,2,FALSE))</f>
        <v>0</v>
      </c>
      <c r="AC594" s="44" t="str">
        <f t="shared" si="388"/>
        <v>00</v>
      </c>
      <c r="AD594" s="44" t="str">
        <f t="shared" si="389"/>
        <v/>
      </c>
      <c r="AE594" s="44" t="str">
        <f t="shared" si="384"/>
        <v>000000</v>
      </c>
      <c r="AF594" s="44" t="str">
        <f t="shared" si="385"/>
        <v/>
      </c>
      <c r="AG594" s="44" t="str">
        <f t="shared" si="390"/>
        <v/>
      </c>
      <c r="AH594" s="147" t="str">
        <f>IF($C594="","",IF($C594="@",0,IF(COUNTIF($C$21:$C$620,$C594)=1,0,1)))</f>
        <v/>
      </c>
      <c r="AI594" s="147" t="str">
        <f>IF($L594="","",IF(OR($L594="北海道",$L594="東京都",$L594="大阪府",$L594="京都府",RIGHT($L594,1)="県"),0,1))</f>
        <v/>
      </c>
    </row>
    <row r="595" spans="2:35">
      <c r="B595" s="130"/>
      <c r="C595" s="165"/>
      <c r="D595" s="154"/>
      <c r="E595" s="155"/>
      <c r="F595" s="156"/>
      <c r="G595" s="154"/>
      <c r="H595" s="155"/>
      <c r="I595" s="156"/>
      <c r="J595" s="154"/>
      <c r="K595" s="156"/>
      <c r="L595" s="154"/>
      <c r="M595" s="155"/>
      <c r="N595" s="156"/>
      <c r="O595" s="136"/>
      <c r="P595" s="139"/>
      <c r="Q595" s="142"/>
      <c r="R595" s="136"/>
      <c r="S595" s="142"/>
      <c r="T595" s="136"/>
      <c r="U595" s="145"/>
      <c r="AA595" s="42"/>
      <c r="AB595" s="44" t="str">
        <f>IF($P595="","0",VLOOKUP($P595,登録データ!$Q$4:$R$23,2,FALSE))</f>
        <v>0</v>
      </c>
      <c r="AC595" s="44" t="str">
        <f t="shared" si="388"/>
        <v>00</v>
      </c>
      <c r="AD595" s="44" t="str">
        <f t="shared" si="389"/>
        <v/>
      </c>
      <c r="AE595" s="44" t="str">
        <f t="shared" si="384"/>
        <v>000000</v>
      </c>
      <c r="AF595" s="44" t="str">
        <f t="shared" si="385"/>
        <v/>
      </c>
      <c r="AG595" s="44" t="str">
        <f t="shared" si="390"/>
        <v/>
      </c>
      <c r="AH595" s="147"/>
      <c r="AI595" s="147"/>
    </row>
    <row r="596" spans="2:35" ht="19.5" thickBot="1">
      <c r="B596" s="150"/>
      <c r="C596" s="166"/>
      <c r="D596" s="157"/>
      <c r="E596" s="158"/>
      <c r="F596" s="159"/>
      <c r="G596" s="157"/>
      <c r="H596" s="158"/>
      <c r="I596" s="159"/>
      <c r="J596" s="157"/>
      <c r="K596" s="159"/>
      <c r="L596" s="157"/>
      <c r="M596" s="158"/>
      <c r="N596" s="159"/>
      <c r="O596" s="137"/>
      <c r="P596" s="140"/>
      <c r="Q596" s="143"/>
      <c r="R596" s="137"/>
      <c r="S596" s="143"/>
      <c r="T596" s="137"/>
      <c r="U596" s="146"/>
      <c r="AA596" s="42"/>
      <c r="AB596" s="44" t="str">
        <f>IF($P596="","0",VLOOKUP($P596,登録データ!$Q$4:$R$23,2,FALSE))</f>
        <v>0</v>
      </c>
      <c r="AC596" s="44" t="str">
        <f t="shared" si="388"/>
        <v>00</v>
      </c>
      <c r="AD596" s="44" t="str">
        <f t="shared" si="389"/>
        <v/>
      </c>
      <c r="AE596" s="44" t="str">
        <f t="shared" si="384"/>
        <v>000000</v>
      </c>
      <c r="AF596" s="44" t="str">
        <f t="shared" si="385"/>
        <v/>
      </c>
      <c r="AG596" s="44" t="str">
        <f t="shared" si="390"/>
        <v/>
      </c>
      <c r="AH596" s="147"/>
      <c r="AI596" s="147"/>
    </row>
    <row r="597" spans="2:35" ht="19.5" thickTop="1">
      <c r="B597" s="149">
        <v>193</v>
      </c>
      <c r="C597" s="164"/>
      <c r="D597" s="151"/>
      <c r="E597" s="152"/>
      <c r="F597" s="153"/>
      <c r="G597" s="151"/>
      <c r="H597" s="152"/>
      <c r="I597" s="153"/>
      <c r="J597" s="151"/>
      <c r="K597" s="153"/>
      <c r="L597" s="151"/>
      <c r="M597" s="152"/>
      <c r="N597" s="153"/>
      <c r="O597" s="135" t="s">
        <v>170</v>
      </c>
      <c r="P597" s="138"/>
      <c r="Q597" s="141"/>
      <c r="R597" s="135" t="str">
        <f t="shared" ref="R597" si="431">IF($P597="","",IF(OR(RIGHT($P597,1)="m",RIGHT($P597,1)="H"),"分",""))</f>
        <v/>
      </c>
      <c r="S597" s="141"/>
      <c r="T597" s="135" t="str">
        <f t="shared" ref="T597" si="432">IF($P597="","",IF(OR(RIGHT($P597,1)="m",RIGHT($P597,1)="H"),"秒","m"))</f>
        <v/>
      </c>
      <c r="U597" s="144"/>
      <c r="AA597" s="42"/>
      <c r="AB597" s="44" t="str">
        <f>IF($P597="","0",VLOOKUP($P597,登録データ!$Q$4:$R$23,2,FALSE))</f>
        <v>0</v>
      </c>
      <c r="AC597" s="44" t="str">
        <f t="shared" si="388"/>
        <v>00</v>
      </c>
      <c r="AD597" s="44" t="str">
        <f t="shared" si="389"/>
        <v/>
      </c>
      <c r="AE597" s="44" t="str">
        <f t="shared" ref="AE597:AE620" si="433">IF($AD597=2,IF($S597="","0000",CONCATENATE(RIGHT($S597+100,2),$AC597)),IF($S597="","000000",CONCATENATE(RIGHT($Q597+100,2),RIGHT($S597+100,2),$AC597)))</f>
        <v>000000</v>
      </c>
      <c r="AF597" s="44" t="str">
        <f t="shared" ref="AF597:AF620" si="434">IF($P597="","",CONCATENATE($AB597," ",IF($AD597=1,RIGHT($AE597+10000000,7),RIGHT($AE597+100000,5))))</f>
        <v/>
      </c>
      <c r="AG597" s="44" t="str">
        <f t="shared" si="390"/>
        <v/>
      </c>
      <c r="AH597" s="147" t="str">
        <f>IF($C597="","",IF($C597="@",0,IF(COUNTIF($C$21:$C$620,$C597)=1,0,1)))</f>
        <v/>
      </c>
      <c r="AI597" s="147" t="str">
        <f>IF($L597="","",IF(OR($L597="北海道",$L597="東京都",$L597="大阪府",$L597="京都府",RIGHT($L597,1)="県"),0,1))</f>
        <v/>
      </c>
    </row>
    <row r="598" spans="2:35">
      <c r="B598" s="130"/>
      <c r="C598" s="165"/>
      <c r="D598" s="154"/>
      <c r="E598" s="155"/>
      <c r="F598" s="156"/>
      <c r="G598" s="154"/>
      <c r="H598" s="155"/>
      <c r="I598" s="156"/>
      <c r="J598" s="154"/>
      <c r="K598" s="156"/>
      <c r="L598" s="154"/>
      <c r="M598" s="155"/>
      <c r="N598" s="156"/>
      <c r="O598" s="136"/>
      <c r="P598" s="139"/>
      <c r="Q598" s="142"/>
      <c r="R598" s="136"/>
      <c r="S598" s="142"/>
      <c r="T598" s="136"/>
      <c r="U598" s="145"/>
      <c r="AA598" s="42"/>
      <c r="AB598" s="44" t="str">
        <f>IF($P598="","0",VLOOKUP($P598,登録データ!$Q$4:$R$23,2,FALSE))</f>
        <v>0</v>
      </c>
      <c r="AC598" s="44" t="str">
        <f t="shared" ref="AC598:AC620" si="435">IF($U598="","00",IF(LEN($U598)=1,$U598*10,$U598))</f>
        <v>00</v>
      </c>
      <c r="AD598" s="44" t="str">
        <f t="shared" ref="AD598:AD620" si="436">IF($P598="","",IF(OR(RIGHT($P598,1)="m",RIGHT($P598,1)="H"),1,2))</f>
        <v/>
      </c>
      <c r="AE598" s="44" t="str">
        <f t="shared" si="433"/>
        <v>000000</v>
      </c>
      <c r="AF598" s="44" t="str">
        <f t="shared" si="434"/>
        <v/>
      </c>
      <c r="AG598" s="44" t="str">
        <f t="shared" ref="AG598:AG620" si="437">IF($S598="","",IF(OR(VALUE($S598)&lt;60,$T598="m"),0,1))</f>
        <v/>
      </c>
      <c r="AH598" s="147"/>
      <c r="AI598" s="147"/>
    </row>
    <row r="599" spans="2:35" ht="19.5" thickBot="1">
      <c r="B599" s="150"/>
      <c r="C599" s="166"/>
      <c r="D599" s="157"/>
      <c r="E599" s="158"/>
      <c r="F599" s="159"/>
      <c r="G599" s="157"/>
      <c r="H599" s="158"/>
      <c r="I599" s="159"/>
      <c r="J599" s="157"/>
      <c r="K599" s="159"/>
      <c r="L599" s="157"/>
      <c r="M599" s="158"/>
      <c r="N599" s="159"/>
      <c r="O599" s="137"/>
      <c r="P599" s="140"/>
      <c r="Q599" s="143"/>
      <c r="R599" s="137"/>
      <c r="S599" s="143"/>
      <c r="T599" s="137"/>
      <c r="U599" s="146"/>
      <c r="AA599" s="42"/>
      <c r="AB599" s="44" t="str">
        <f>IF($P599="","0",VLOOKUP($P599,登録データ!$Q$4:$R$23,2,FALSE))</f>
        <v>0</v>
      </c>
      <c r="AC599" s="44" t="str">
        <f t="shared" si="435"/>
        <v>00</v>
      </c>
      <c r="AD599" s="44" t="str">
        <f t="shared" si="436"/>
        <v/>
      </c>
      <c r="AE599" s="44" t="str">
        <f t="shared" si="433"/>
        <v>000000</v>
      </c>
      <c r="AF599" s="44" t="str">
        <f t="shared" si="434"/>
        <v/>
      </c>
      <c r="AG599" s="44" t="str">
        <f t="shared" si="437"/>
        <v/>
      </c>
      <c r="AH599" s="147"/>
      <c r="AI599" s="147"/>
    </row>
    <row r="600" spans="2:35" ht="19.5" thickTop="1">
      <c r="B600" s="149">
        <v>194</v>
      </c>
      <c r="C600" s="164"/>
      <c r="D600" s="151"/>
      <c r="E600" s="152"/>
      <c r="F600" s="153"/>
      <c r="G600" s="151"/>
      <c r="H600" s="152"/>
      <c r="I600" s="153"/>
      <c r="J600" s="151"/>
      <c r="K600" s="153"/>
      <c r="L600" s="151"/>
      <c r="M600" s="152"/>
      <c r="N600" s="153"/>
      <c r="O600" s="135" t="s">
        <v>170</v>
      </c>
      <c r="P600" s="138"/>
      <c r="Q600" s="141"/>
      <c r="R600" s="135" t="str">
        <f t="shared" ref="R600" si="438">IF($P600="","",IF(OR(RIGHT($P600,1)="m",RIGHT($P600,1)="H"),"分",""))</f>
        <v/>
      </c>
      <c r="S600" s="141"/>
      <c r="T600" s="135" t="str">
        <f t="shared" ref="T600" si="439">IF($P600="","",IF(OR(RIGHT($P600,1)="m",RIGHT($P600,1)="H"),"秒","m"))</f>
        <v/>
      </c>
      <c r="U600" s="144"/>
      <c r="AA600" s="42"/>
      <c r="AB600" s="44" t="str">
        <f>IF($P600="","0",VLOOKUP($P600,登録データ!$Q$4:$R$23,2,FALSE))</f>
        <v>0</v>
      </c>
      <c r="AC600" s="44" t="str">
        <f t="shared" si="435"/>
        <v>00</v>
      </c>
      <c r="AD600" s="44" t="str">
        <f t="shared" si="436"/>
        <v/>
      </c>
      <c r="AE600" s="44" t="str">
        <f t="shared" si="433"/>
        <v>000000</v>
      </c>
      <c r="AF600" s="44" t="str">
        <f t="shared" si="434"/>
        <v/>
      </c>
      <c r="AG600" s="44" t="str">
        <f t="shared" si="437"/>
        <v/>
      </c>
      <c r="AH600" s="147" t="str">
        <f>IF($C600="","",IF($C600="@",0,IF(COUNTIF($C$21:$C$620,$C600)=1,0,1)))</f>
        <v/>
      </c>
      <c r="AI600" s="147" t="str">
        <f>IF($L600="","",IF(OR($L600="北海道",$L600="東京都",$L600="大阪府",$L600="京都府",RIGHT($L600,1)="県"),0,1))</f>
        <v/>
      </c>
    </row>
    <row r="601" spans="2:35">
      <c r="B601" s="130"/>
      <c r="C601" s="165"/>
      <c r="D601" s="154"/>
      <c r="E601" s="155"/>
      <c r="F601" s="156"/>
      <c r="G601" s="154"/>
      <c r="H601" s="155"/>
      <c r="I601" s="156"/>
      <c r="J601" s="154"/>
      <c r="K601" s="156"/>
      <c r="L601" s="154"/>
      <c r="M601" s="155"/>
      <c r="N601" s="156"/>
      <c r="O601" s="136"/>
      <c r="P601" s="139"/>
      <c r="Q601" s="142"/>
      <c r="R601" s="136"/>
      <c r="S601" s="142"/>
      <c r="T601" s="136"/>
      <c r="U601" s="145"/>
      <c r="AA601" s="42"/>
      <c r="AB601" s="44" t="str">
        <f>IF($P601="","0",VLOOKUP($P601,登録データ!$Q$4:$R$23,2,FALSE))</f>
        <v>0</v>
      </c>
      <c r="AC601" s="44" t="str">
        <f t="shared" si="435"/>
        <v>00</v>
      </c>
      <c r="AD601" s="44" t="str">
        <f t="shared" si="436"/>
        <v/>
      </c>
      <c r="AE601" s="44" t="str">
        <f t="shared" si="433"/>
        <v>000000</v>
      </c>
      <c r="AF601" s="44" t="str">
        <f t="shared" si="434"/>
        <v/>
      </c>
      <c r="AG601" s="44" t="str">
        <f t="shared" si="437"/>
        <v/>
      </c>
      <c r="AH601" s="147"/>
      <c r="AI601" s="147"/>
    </row>
    <row r="602" spans="2:35" ht="19.5" thickBot="1">
      <c r="B602" s="150"/>
      <c r="C602" s="166"/>
      <c r="D602" s="157"/>
      <c r="E602" s="158"/>
      <c r="F602" s="159"/>
      <c r="G602" s="157"/>
      <c r="H602" s="158"/>
      <c r="I602" s="159"/>
      <c r="J602" s="157"/>
      <c r="K602" s="159"/>
      <c r="L602" s="157"/>
      <c r="M602" s="158"/>
      <c r="N602" s="159"/>
      <c r="O602" s="137"/>
      <c r="P602" s="140"/>
      <c r="Q602" s="143"/>
      <c r="R602" s="137"/>
      <c r="S602" s="143"/>
      <c r="T602" s="137"/>
      <c r="U602" s="146"/>
      <c r="AA602" s="42"/>
      <c r="AB602" s="44" t="str">
        <f>IF($P602="","0",VLOOKUP($P602,登録データ!$Q$4:$R$23,2,FALSE))</f>
        <v>0</v>
      </c>
      <c r="AC602" s="44" t="str">
        <f t="shared" si="435"/>
        <v>00</v>
      </c>
      <c r="AD602" s="44" t="str">
        <f t="shared" si="436"/>
        <v/>
      </c>
      <c r="AE602" s="44" t="str">
        <f t="shared" si="433"/>
        <v>000000</v>
      </c>
      <c r="AF602" s="44" t="str">
        <f t="shared" si="434"/>
        <v/>
      </c>
      <c r="AG602" s="44" t="str">
        <f t="shared" si="437"/>
        <v/>
      </c>
      <c r="AH602" s="147"/>
      <c r="AI602" s="147"/>
    </row>
    <row r="603" spans="2:35" ht="19.5" thickTop="1">
      <c r="B603" s="149">
        <v>195</v>
      </c>
      <c r="C603" s="164"/>
      <c r="D603" s="151"/>
      <c r="E603" s="152"/>
      <c r="F603" s="153"/>
      <c r="G603" s="151"/>
      <c r="H603" s="152"/>
      <c r="I603" s="153"/>
      <c r="J603" s="151"/>
      <c r="K603" s="153"/>
      <c r="L603" s="151"/>
      <c r="M603" s="152"/>
      <c r="N603" s="153"/>
      <c r="O603" s="135" t="s">
        <v>170</v>
      </c>
      <c r="P603" s="138"/>
      <c r="Q603" s="141"/>
      <c r="R603" s="135" t="str">
        <f t="shared" ref="R603" si="440">IF($P603="","",IF(OR(RIGHT($P603,1)="m",RIGHT($P603,1)="H"),"分",""))</f>
        <v/>
      </c>
      <c r="S603" s="141"/>
      <c r="T603" s="135" t="str">
        <f t="shared" ref="T603" si="441">IF($P603="","",IF(OR(RIGHT($P603,1)="m",RIGHT($P603,1)="H"),"秒","m"))</f>
        <v/>
      </c>
      <c r="U603" s="144"/>
      <c r="AA603" s="42"/>
      <c r="AB603" s="44" t="str">
        <f>IF($P603="","0",VLOOKUP($P603,登録データ!$Q$4:$R$23,2,FALSE))</f>
        <v>0</v>
      </c>
      <c r="AC603" s="44" t="str">
        <f t="shared" si="435"/>
        <v>00</v>
      </c>
      <c r="AD603" s="44" t="str">
        <f t="shared" si="436"/>
        <v/>
      </c>
      <c r="AE603" s="44" t="str">
        <f t="shared" si="433"/>
        <v>000000</v>
      </c>
      <c r="AF603" s="44" t="str">
        <f t="shared" si="434"/>
        <v/>
      </c>
      <c r="AG603" s="44" t="str">
        <f t="shared" si="437"/>
        <v/>
      </c>
      <c r="AH603" s="147" t="str">
        <f>IF($C603="","",IF($C603="@",0,IF(COUNTIF($C$21:$C$620,$C603)=1,0,1)))</f>
        <v/>
      </c>
      <c r="AI603" s="147" t="str">
        <f>IF($L603="","",IF(OR($L603="北海道",$L603="東京都",$L603="大阪府",$L603="京都府",RIGHT($L603,1)="県"),0,1))</f>
        <v/>
      </c>
    </row>
    <row r="604" spans="2:35">
      <c r="B604" s="130"/>
      <c r="C604" s="165"/>
      <c r="D604" s="154"/>
      <c r="E604" s="155"/>
      <c r="F604" s="156"/>
      <c r="G604" s="154"/>
      <c r="H604" s="155"/>
      <c r="I604" s="156"/>
      <c r="J604" s="154"/>
      <c r="K604" s="156"/>
      <c r="L604" s="154"/>
      <c r="M604" s="155"/>
      <c r="N604" s="156"/>
      <c r="O604" s="136"/>
      <c r="P604" s="139"/>
      <c r="Q604" s="142"/>
      <c r="R604" s="136"/>
      <c r="S604" s="142"/>
      <c r="T604" s="136"/>
      <c r="U604" s="145"/>
      <c r="AA604" s="42"/>
      <c r="AB604" s="44" t="str">
        <f>IF($P604="","0",VLOOKUP($P604,登録データ!$Q$4:$R$23,2,FALSE))</f>
        <v>0</v>
      </c>
      <c r="AC604" s="44" t="str">
        <f t="shared" si="435"/>
        <v>00</v>
      </c>
      <c r="AD604" s="44" t="str">
        <f t="shared" si="436"/>
        <v/>
      </c>
      <c r="AE604" s="44" t="str">
        <f t="shared" si="433"/>
        <v>000000</v>
      </c>
      <c r="AF604" s="44" t="str">
        <f t="shared" si="434"/>
        <v/>
      </c>
      <c r="AG604" s="44" t="str">
        <f t="shared" si="437"/>
        <v/>
      </c>
      <c r="AH604" s="147"/>
      <c r="AI604" s="147"/>
    </row>
    <row r="605" spans="2:35" ht="19.5" thickBot="1">
      <c r="B605" s="150"/>
      <c r="C605" s="166"/>
      <c r="D605" s="157"/>
      <c r="E605" s="158"/>
      <c r="F605" s="159"/>
      <c r="G605" s="157"/>
      <c r="H605" s="158"/>
      <c r="I605" s="159"/>
      <c r="J605" s="157"/>
      <c r="K605" s="159"/>
      <c r="L605" s="157"/>
      <c r="M605" s="158"/>
      <c r="N605" s="159"/>
      <c r="O605" s="137"/>
      <c r="P605" s="140"/>
      <c r="Q605" s="143"/>
      <c r="R605" s="137"/>
      <c r="S605" s="143"/>
      <c r="T605" s="137"/>
      <c r="U605" s="146"/>
      <c r="AA605" s="42"/>
      <c r="AB605" s="44" t="str">
        <f>IF($P605="","0",VLOOKUP($P605,登録データ!$Q$4:$R$23,2,FALSE))</f>
        <v>0</v>
      </c>
      <c r="AC605" s="44" t="str">
        <f t="shared" si="435"/>
        <v>00</v>
      </c>
      <c r="AD605" s="44" t="str">
        <f t="shared" si="436"/>
        <v/>
      </c>
      <c r="AE605" s="44" t="str">
        <f t="shared" si="433"/>
        <v>000000</v>
      </c>
      <c r="AF605" s="44" t="str">
        <f t="shared" si="434"/>
        <v/>
      </c>
      <c r="AG605" s="44" t="str">
        <f t="shared" si="437"/>
        <v/>
      </c>
      <c r="AH605" s="147"/>
      <c r="AI605" s="147"/>
    </row>
    <row r="606" spans="2:35" ht="19.5" thickTop="1">
      <c r="B606" s="149">
        <v>196</v>
      </c>
      <c r="C606" s="164"/>
      <c r="D606" s="151"/>
      <c r="E606" s="152"/>
      <c r="F606" s="153"/>
      <c r="G606" s="151"/>
      <c r="H606" s="152"/>
      <c r="I606" s="153"/>
      <c r="J606" s="151"/>
      <c r="K606" s="153"/>
      <c r="L606" s="151"/>
      <c r="M606" s="152"/>
      <c r="N606" s="153"/>
      <c r="O606" s="135" t="s">
        <v>170</v>
      </c>
      <c r="P606" s="138"/>
      <c r="Q606" s="141"/>
      <c r="R606" s="135" t="str">
        <f t="shared" ref="R606" si="442">IF($P606="","",IF(OR(RIGHT($P606,1)="m",RIGHT($P606,1)="H"),"分",""))</f>
        <v/>
      </c>
      <c r="S606" s="141"/>
      <c r="T606" s="135" t="str">
        <f t="shared" ref="T606" si="443">IF($P606="","",IF(OR(RIGHT($P606,1)="m",RIGHT($P606,1)="H"),"秒","m"))</f>
        <v/>
      </c>
      <c r="U606" s="144"/>
      <c r="AA606" s="42"/>
      <c r="AB606" s="44" t="str">
        <f>IF($P606="","0",VLOOKUP($P606,登録データ!$Q$4:$R$23,2,FALSE))</f>
        <v>0</v>
      </c>
      <c r="AC606" s="44" t="str">
        <f t="shared" si="435"/>
        <v>00</v>
      </c>
      <c r="AD606" s="44" t="str">
        <f t="shared" si="436"/>
        <v/>
      </c>
      <c r="AE606" s="44" t="str">
        <f t="shared" si="433"/>
        <v>000000</v>
      </c>
      <c r="AF606" s="44" t="str">
        <f t="shared" si="434"/>
        <v/>
      </c>
      <c r="AG606" s="44" t="str">
        <f t="shared" si="437"/>
        <v/>
      </c>
      <c r="AH606" s="147" t="str">
        <f>IF($C606="","",IF($C606="@",0,IF(COUNTIF($C$21:$C$620,$C606)=1,0,1)))</f>
        <v/>
      </c>
      <c r="AI606" s="147" t="str">
        <f>IF($L606="","",IF(OR($L606="北海道",$L606="東京都",$L606="大阪府",$L606="京都府",RIGHT($L606,1)="県"),0,1))</f>
        <v/>
      </c>
    </row>
    <row r="607" spans="2:35">
      <c r="B607" s="130"/>
      <c r="C607" s="165"/>
      <c r="D607" s="154"/>
      <c r="E607" s="155"/>
      <c r="F607" s="156"/>
      <c r="G607" s="154"/>
      <c r="H607" s="155"/>
      <c r="I607" s="156"/>
      <c r="J607" s="154"/>
      <c r="K607" s="156"/>
      <c r="L607" s="154"/>
      <c r="M607" s="155"/>
      <c r="N607" s="156"/>
      <c r="O607" s="136"/>
      <c r="P607" s="139"/>
      <c r="Q607" s="142"/>
      <c r="R607" s="136"/>
      <c r="S607" s="142"/>
      <c r="T607" s="136"/>
      <c r="U607" s="145"/>
      <c r="AA607" s="42"/>
      <c r="AB607" s="44" t="str">
        <f>IF($P607="","0",VLOOKUP($P607,登録データ!$Q$4:$R$23,2,FALSE))</f>
        <v>0</v>
      </c>
      <c r="AC607" s="44" t="str">
        <f t="shared" si="435"/>
        <v>00</v>
      </c>
      <c r="AD607" s="44" t="str">
        <f t="shared" si="436"/>
        <v/>
      </c>
      <c r="AE607" s="44" t="str">
        <f t="shared" si="433"/>
        <v>000000</v>
      </c>
      <c r="AF607" s="44" t="str">
        <f t="shared" si="434"/>
        <v/>
      </c>
      <c r="AG607" s="44" t="str">
        <f t="shared" si="437"/>
        <v/>
      </c>
      <c r="AH607" s="147"/>
      <c r="AI607" s="147"/>
    </row>
    <row r="608" spans="2:35" ht="19.5" thickBot="1">
      <c r="B608" s="150"/>
      <c r="C608" s="166"/>
      <c r="D608" s="157"/>
      <c r="E608" s="158"/>
      <c r="F608" s="159"/>
      <c r="G608" s="157"/>
      <c r="H608" s="158"/>
      <c r="I608" s="159"/>
      <c r="J608" s="157"/>
      <c r="K608" s="159"/>
      <c r="L608" s="157"/>
      <c r="M608" s="158"/>
      <c r="N608" s="159"/>
      <c r="O608" s="137"/>
      <c r="P608" s="140"/>
      <c r="Q608" s="143"/>
      <c r="R608" s="137"/>
      <c r="S608" s="143"/>
      <c r="T608" s="137"/>
      <c r="U608" s="146"/>
      <c r="AA608" s="42"/>
      <c r="AB608" s="44" t="str">
        <f>IF($P608="","0",VLOOKUP($P608,登録データ!$Q$4:$R$23,2,FALSE))</f>
        <v>0</v>
      </c>
      <c r="AC608" s="44" t="str">
        <f t="shared" si="435"/>
        <v>00</v>
      </c>
      <c r="AD608" s="44" t="str">
        <f t="shared" si="436"/>
        <v/>
      </c>
      <c r="AE608" s="44" t="str">
        <f t="shared" si="433"/>
        <v>000000</v>
      </c>
      <c r="AF608" s="44" t="str">
        <f t="shared" si="434"/>
        <v/>
      </c>
      <c r="AG608" s="44" t="str">
        <f t="shared" si="437"/>
        <v/>
      </c>
      <c r="AH608" s="147"/>
      <c r="AI608" s="147"/>
    </row>
    <row r="609" spans="2:35" ht="19.5" thickTop="1">
      <c r="B609" s="149">
        <v>197</v>
      </c>
      <c r="C609" s="164"/>
      <c r="D609" s="151"/>
      <c r="E609" s="152"/>
      <c r="F609" s="153"/>
      <c r="G609" s="151"/>
      <c r="H609" s="152"/>
      <c r="I609" s="153"/>
      <c r="J609" s="151"/>
      <c r="K609" s="153"/>
      <c r="L609" s="151"/>
      <c r="M609" s="152"/>
      <c r="N609" s="153"/>
      <c r="O609" s="135" t="s">
        <v>170</v>
      </c>
      <c r="P609" s="138"/>
      <c r="Q609" s="141"/>
      <c r="R609" s="135" t="str">
        <f t="shared" ref="R609" si="444">IF($P609="","",IF(OR(RIGHT($P609,1)="m",RIGHT($P609,1)="H"),"分",""))</f>
        <v/>
      </c>
      <c r="S609" s="141"/>
      <c r="T609" s="135" t="str">
        <f t="shared" ref="T609" si="445">IF($P609="","",IF(OR(RIGHT($P609,1)="m",RIGHT($P609,1)="H"),"秒","m"))</f>
        <v/>
      </c>
      <c r="U609" s="144"/>
      <c r="AA609" s="42"/>
      <c r="AB609" s="44" t="str">
        <f>IF($P609="","0",VLOOKUP($P609,登録データ!$Q$4:$R$23,2,FALSE))</f>
        <v>0</v>
      </c>
      <c r="AC609" s="44" t="str">
        <f t="shared" si="435"/>
        <v>00</v>
      </c>
      <c r="AD609" s="44" t="str">
        <f t="shared" si="436"/>
        <v/>
      </c>
      <c r="AE609" s="44" t="str">
        <f t="shared" si="433"/>
        <v>000000</v>
      </c>
      <c r="AF609" s="44" t="str">
        <f t="shared" si="434"/>
        <v/>
      </c>
      <c r="AG609" s="44" t="str">
        <f t="shared" si="437"/>
        <v/>
      </c>
      <c r="AH609" s="147" t="str">
        <f>IF($C609="","",IF($C609="@",0,IF(COUNTIF($C$21:$C$620,$C609)=1,0,1)))</f>
        <v/>
      </c>
      <c r="AI609" s="147" t="str">
        <f>IF($L609="","",IF(OR($L609="北海道",$L609="東京都",$L609="大阪府",$L609="京都府",RIGHT($L609,1)="県"),0,1))</f>
        <v/>
      </c>
    </row>
    <row r="610" spans="2:35">
      <c r="B610" s="130"/>
      <c r="C610" s="165"/>
      <c r="D610" s="154"/>
      <c r="E610" s="155"/>
      <c r="F610" s="156"/>
      <c r="G610" s="154"/>
      <c r="H610" s="155"/>
      <c r="I610" s="156"/>
      <c r="J610" s="154"/>
      <c r="K610" s="156"/>
      <c r="L610" s="154"/>
      <c r="M610" s="155"/>
      <c r="N610" s="156"/>
      <c r="O610" s="136"/>
      <c r="P610" s="139"/>
      <c r="Q610" s="142"/>
      <c r="R610" s="136"/>
      <c r="S610" s="142"/>
      <c r="T610" s="136"/>
      <c r="U610" s="145"/>
      <c r="AA610" s="42"/>
      <c r="AB610" s="44" t="str">
        <f>IF($P610="","0",VLOOKUP($P610,登録データ!$Q$4:$R$23,2,FALSE))</f>
        <v>0</v>
      </c>
      <c r="AC610" s="44" t="str">
        <f t="shared" si="435"/>
        <v>00</v>
      </c>
      <c r="AD610" s="44" t="str">
        <f t="shared" si="436"/>
        <v/>
      </c>
      <c r="AE610" s="44" t="str">
        <f t="shared" si="433"/>
        <v>000000</v>
      </c>
      <c r="AF610" s="44" t="str">
        <f t="shared" si="434"/>
        <v/>
      </c>
      <c r="AG610" s="44" t="str">
        <f t="shared" si="437"/>
        <v/>
      </c>
      <c r="AH610" s="147"/>
      <c r="AI610" s="147"/>
    </row>
    <row r="611" spans="2:35" ht="19.5" thickBot="1">
      <c r="B611" s="150"/>
      <c r="C611" s="166"/>
      <c r="D611" s="157"/>
      <c r="E611" s="158"/>
      <c r="F611" s="159"/>
      <c r="G611" s="157"/>
      <c r="H611" s="158"/>
      <c r="I611" s="159"/>
      <c r="J611" s="157"/>
      <c r="K611" s="159"/>
      <c r="L611" s="157"/>
      <c r="M611" s="158"/>
      <c r="N611" s="159"/>
      <c r="O611" s="137"/>
      <c r="P611" s="140"/>
      <c r="Q611" s="143"/>
      <c r="R611" s="137"/>
      <c r="S611" s="143"/>
      <c r="T611" s="137"/>
      <c r="U611" s="146"/>
      <c r="AA611" s="42"/>
      <c r="AB611" s="44" t="str">
        <f>IF($P611="","0",VLOOKUP($P611,登録データ!$Q$4:$R$23,2,FALSE))</f>
        <v>0</v>
      </c>
      <c r="AC611" s="44" t="str">
        <f t="shared" si="435"/>
        <v>00</v>
      </c>
      <c r="AD611" s="44" t="str">
        <f t="shared" si="436"/>
        <v/>
      </c>
      <c r="AE611" s="44" t="str">
        <f t="shared" si="433"/>
        <v>000000</v>
      </c>
      <c r="AF611" s="44" t="str">
        <f t="shared" si="434"/>
        <v/>
      </c>
      <c r="AG611" s="44" t="str">
        <f t="shared" si="437"/>
        <v/>
      </c>
      <c r="AH611" s="147"/>
      <c r="AI611" s="147"/>
    </row>
    <row r="612" spans="2:35" ht="19.5" thickTop="1">
      <c r="B612" s="149">
        <v>198</v>
      </c>
      <c r="C612" s="164"/>
      <c r="D612" s="151"/>
      <c r="E612" s="152"/>
      <c r="F612" s="153"/>
      <c r="G612" s="151"/>
      <c r="H612" s="152"/>
      <c r="I612" s="153"/>
      <c r="J612" s="151"/>
      <c r="K612" s="153"/>
      <c r="L612" s="151"/>
      <c r="M612" s="152"/>
      <c r="N612" s="153"/>
      <c r="O612" s="135" t="s">
        <v>170</v>
      </c>
      <c r="P612" s="138"/>
      <c r="Q612" s="141"/>
      <c r="R612" s="135" t="str">
        <f t="shared" ref="R612" si="446">IF($P612="","",IF(OR(RIGHT($P612,1)="m",RIGHT($P612,1)="H"),"分",""))</f>
        <v/>
      </c>
      <c r="S612" s="141"/>
      <c r="T612" s="135" t="str">
        <f t="shared" ref="T612" si="447">IF($P612="","",IF(OR(RIGHT($P612,1)="m",RIGHT($P612,1)="H"),"秒","m"))</f>
        <v/>
      </c>
      <c r="U612" s="144"/>
      <c r="AA612" s="42"/>
      <c r="AB612" s="44" t="str">
        <f>IF($P612="","0",VLOOKUP($P612,登録データ!$Q$4:$R$23,2,FALSE))</f>
        <v>0</v>
      </c>
      <c r="AC612" s="44" t="str">
        <f t="shared" si="435"/>
        <v>00</v>
      </c>
      <c r="AD612" s="44" t="str">
        <f t="shared" si="436"/>
        <v/>
      </c>
      <c r="AE612" s="44" t="str">
        <f t="shared" si="433"/>
        <v>000000</v>
      </c>
      <c r="AF612" s="44" t="str">
        <f t="shared" si="434"/>
        <v/>
      </c>
      <c r="AG612" s="44" t="str">
        <f t="shared" si="437"/>
        <v/>
      </c>
      <c r="AH612" s="147" t="str">
        <f>IF($C612="","",IF($C612="@",0,IF(COUNTIF($C$21:$C$620,$C612)=1,0,1)))</f>
        <v/>
      </c>
      <c r="AI612" s="147" t="str">
        <f>IF($L612="","",IF(OR($L612="北海道",$L612="東京都",$L612="大阪府",$L612="京都府",RIGHT($L612,1)="県"),0,1))</f>
        <v/>
      </c>
    </row>
    <row r="613" spans="2:35">
      <c r="B613" s="130"/>
      <c r="C613" s="165"/>
      <c r="D613" s="154"/>
      <c r="E613" s="155"/>
      <c r="F613" s="156"/>
      <c r="G613" s="154"/>
      <c r="H613" s="155"/>
      <c r="I613" s="156"/>
      <c r="J613" s="154"/>
      <c r="K613" s="156"/>
      <c r="L613" s="154"/>
      <c r="M613" s="155"/>
      <c r="N613" s="156"/>
      <c r="O613" s="136"/>
      <c r="P613" s="139"/>
      <c r="Q613" s="142"/>
      <c r="R613" s="136"/>
      <c r="S613" s="142"/>
      <c r="T613" s="136"/>
      <c r="U613" s="145"/>
      <c r="AA613" s="42"/>
      <c r="AB613" s="44" t="str">
        <f>IF($P613="","0",VLOOKUP($P613,登録データ!$Q$4:$R$23,2,FALSE))</f>
        <v>0</v>
      </c>
      <c r="AC613" s="44" t="str">
        <f t="shared" si="435"/>
        <v>00</v>
      </c>
      <c r="AD613" s="44" t="str">
        <f t="shared" si="436"/>
        <v/>
      </c>
      <c r="AE613" s="44" t="str">
        <f t="shared" si="433"/>
        <v>000000</v>
      </c>
      <c r="AF613" s="44" t="str">
        <f t="shared" si="434"/>
        <v/>
      </c>
      <c r="AG613" s="44" t="str">
        <f t="shared" si="437"/>
        <v/>
      </c>
      <c r="AH613" s="147"/>
      <c r="AI613" s="147"/>
    </row>
    <row r="614" spans="2:35" ht="19.5" thickBot="1">
      <c r="B614" s="150"/>
      <c r="C614" s="166"/>
      <c r="D614" s="157"/>
      <c r="E614" s="158"/>
      <c r="F614" s="159"/>
      <c r="G614" s="157"/>
      <c r="H614" s="158"/>
      <c r="I614" s="159"/>
      <c r="J614" s="157"/>
      <c r="K614" s="159"/>
      <c r="L614" s="157"/>
      <c r="M614" s="158"/>
      <c r="N614" s="159"/>
      <c r="O614" s="137"/>
      <c r="P614" s="140"/>
      <c r="Q614" s="143"/>
      <c r="R614" s="137"/>
      <c r="S614" s="143"/>
      <c r="T614" s="137"/>
      <c r="U614" s="146"/>
      <c r="AA614" s="42"/>
      <c r="AB614" s="44" t="str">
        <f>IF($P614="","0",VLOOKUP($P614,登録データ!$Q$4:$R$23,2,FALSE))</f>
        <v>0</v>
      </c>
      <c r="AC614" s="44" t="str">
        <f t="shared" si="435"/>
        <v>00</v>
      </c>
      <c r="AD614" s="44" t="str">
        <f t="shared" si="436"/>
        <v/>
      </c>
      <c r="AE614" s="44" t="str">
        <f t="shared" si="433"/>
        <v>000000</v>
      </c>
      <c r="AF614" s="44" t="str">
        <f t="shared" si="434"/>
        <v/>
      </c>
      <c r="AG614" s="44" t="str">
        <f t="shared" si="437"/>
        <v/>
      </c>
      <c r="AH614" s="147"/>
      <c r="AI614" s="147"/>
    </row>
    <row r="615" spans="2:35" ht="19.5" thickTop="1">
      <c r="B615" s="149">
        <v>199</v>
      </c>
      <c r="C615" s="164"/>
      <c r="D615" s="151"/>
      <c r="E615" s="152"/>
      <c r="F615" s="153"/>
      <c r="G615" s="151"/>
      <c r="H615" s="152"/>
      <c r="I615" s="153"/>
      <c r="J615" s="151"/>
      <c r="K615" s="153"/>
      <c r="L615" s="151"/>
      <c r="M615" s="152"/>
      <c r="N615" s="153"/>
      <c r="O615" s="135" t="s">
        <v>170</v>
      </c>
      <c r="P615" s="138"/>
      <c r="Q615" s="141"/>
      <c r="R615" s="135" t="str">
        <f t="shared" ref="R615" si="448">IF($P615="","",IF(OR(RIGHT($P615,1)="m",RIGHT($P615,1)="H"),"分",""))</f>
        <v/>
      </c>
      <c r="S615" s="141"/>
      <c r="T615" s="135" t="str">
        <f t="shared" ref="T615" si="449">IF($P615="","",IF(OR(RIGHT($P615,1)="m",RIGHT($P615,1)="H"),"秒","m"))</f>
        <v/>
      </c>
      <c r="U615" s="144"/>
      <c r="AA615" s="42"/>
      <c r="AB615" s="44" t="str">
        <f>IF($P615="","0",VLOOKUP($P615,登録データ!$Q$4:$R$23,2,FALSE))</f>
        <v>0</v>
      </c>
      <c r="AC615" s="44" t="str">
        <f t="shared" si="435"/>
        <v>00</v>
      </c>
      <c r="AD615" s="44" t="str">
        <f t="shared" si="436"/>
        <v/>
      </c>
      <c r="AE615" s="44" t="str">
        <f t="shared" si="433"/>
        <v>000000</v>
      </c>
      <c r="AF615" s="44" t="str">
        <f t="shared" si="434"/>
        <v/>
      </c>
      <c r="AG615" s="44" t="str">
        <f t="shared" si="437"/>
        <v/>
      </c>
      <c r="AH615" s="147" t="str">
        <f>IF($C615="","",IF($C615="@",0,IF(COUNTIF($C$21:$C$620,$C615)=1,0,1)))</f>
        <v/>
      </c>
      <c r="AI615" s="147" t="str">
        <f>IF($L615="","",IF(OR($L615="北海道",$L615="東京都",$L615="大阪府",$L615="京都府",RIGHT($L615,1)="県"),0,1))</f>
        <v/>
      </c>
    </row>
    <row r="616" spans="2:35">
      <c r="B616" s="130"/>
      <c r="C616" s="165"/>
      <c r="D616" s="154"/>
      <c r="E616" s="155"/>
      <c r="F616" s="156"/>
      <c r="G616" s="154"/>
      <c r="H616" s="155"/>
      <c r="I616" s="156"/>
      <c r="J616" s="154"/>
      <c r="K616" s="156"/>
      <c r="L616" s="154"/>
      <c r="M616" s="155"/>
      <c r="N616" s="156"/>
      <c r="O616" s="136"/>
      <c r="P616" s="139"/>
      <c r="Q616" s="142"/>
      <c r="R616" s="136"/>
      <c r="S616" s="142"/>
      <c r="T616" s="136"/>
      <c r="U616" s="145"/>
      <c r="AA616" s="42"/>
      <c r="AB616" s="44" t="str">
        <f>IF($P616="","0",VLOOKUP($P616,登録データ!$Q$4:$R$23,2,FALSE))</f>
        <v>0</v>
      </c>
      <c r="AC616" s="44" t="str">
        <f t="shared" si="435"/>
        <v>00</v>
      </c>
      <c r="AD616" s="44" t="str">
        <f t="shared" si="436"/>
        <v/>
      </c>
      <c r="AE616" s="44" t="str">
        <f t="shared" si="433"/>
        <v>000000</v>
      </c>
      <c r="AF616" s="44" t="str">
        <f t="shared" si="434"/>
        <v/>
      </c>
      <c r="AG616" s="44" t="str">
        <f t="shared" si="437"/>
        <v/>
      </c>
      <c r="AH616" s="147"/>
      <c r="AI616" s="147"/>
    </row>
    <row r="617" spans="2:35" ht="19.5" thickBot="1">
      <c r="B617" s="150"/>
      <c r="C617" s="166"/>
      <c r="D617" s="157"/>
      <c r="E617" s="158"/>
      <c r="F617" s="159"/>
      <c r="G617" s="157"/>
      <c r="H617" s="158"/>
      <c r="I617" s="159"/>
      <c r="J617" s="157"/>
      <c r="K617" s="159"/>
      <c r="L617" s="157"/>
      <c r="M617" s="158"/>
      <c r="N617" s="159"/>
      <c r="O617" s="137"/>
      <c r="P617" s="140"/>
      <c r="Q617" s="143"/>
      <c r="R617" s="137"/>
      <c r="S617" s="143"/>
      <c r="T617" s="137"/>
      <c r="U617" s="146"/>
      <c r="AA617" s="42"/>
      <c r="AB617" s="44" t="str">
        <f>IF($P617="","0",VLOOKUP($P617,登録データ!$Q$4:$R$23,2,FALSE))</f>
        <v>0</v>
      </c>
      <c r="AC617" s="44" t="str">
        <f t="shared" si="435"/>
        <v>00</v>
      </c>
      <c r="AD617" s="44" t="str">
        <f t="shared" si="436"/>
        <v/>
      </c>
      <c r="AE617" s="44" t="str">
        <f t="shared" si="433"/>
        <v>000000</v>
      </c>
      <c r="AF617" s="44" t="str">
        <f t="shared" si="434"/>
        <v/>
      </c>
      <c r="AG617" s="44" t="str">
        <f t="shared" si="437"/>
        <v/>
      </c>
      <c r="AH617" s="147"/>
      <c r="AI617" s="147"/>
    </row>
    <row r="618" spans="2:35" ht="19.5" thickTop="1">
      <c r="B618" s="149">
        <v>200</v>
      </c>
      <c r="C618" s="164"/>
      <c r="D618" s="151"/>
      <c r="E618" s="152"/>
      <c r="F618" s="153"/>
      <c r="G618" s="151"/>
      <c r="H618" s="152"/>
      <c r="I618" s="153"/>
      <c r="J618" s="151"/>
      <c r="K618" s="153"/>
      <c r="L618" s="151"/>
      <c r="M618" s="152"/>
      <c r="N618" s="153"/>
      <c r="O618" s="135" t="s">
        <v>170</v>
      </c>
      <c r="P618" s="138"/>
      <c r="Q618" s="141"/>
      <c r="R618" s="135" t="str">
        <f t="shared" ref="R618" si="450">IF($P618="","",IF(OR(RIGHT($P618,1)="m",RIGHT($P618,1)="H"),"分",""))</f>
        <v/>
      </c>
      <c r="S618" s="141"/>
      <c r="T618" s="135" t="str">
        <f t="shared" ref="T618" si="451">IF($P618="","",IF(OR(RIGHT($P618,1)="m",RIGHT($P618,1)="H"),"秒","m"))</f>
        <v/>
      </c>
      <c r="U618" s="144"/>
      <c r="AA618" s="42"/>
      <c r="AB618" s="44" t="str">
        <f>IF($P618="","0",VLOOKUP($P618,登録データ!$Q$4:$R$23,2,FALSE))</f>
        <v>0</v>
      </c>
      <c r="AC618" s="44" t="str">
        <f t="shared" si="435"/>
        <v>00</v>
      </c>
      <c r="AD618" s="44" t="str">
        <f t="shared" si="436"/>
        <v/>
      </c>
      <c r="AE618" s="44" t="str">
        <f t="shared" si="433"/>
        <v>000000</v>
      </c>
      <c r="AF618" s="44" t="str">
        <f t="shared" si="434"/>
        <v/>
      </c>
      <c r="AG618" s="44" t="str">
        <f t="shared" si="437"/>
        <v/>
      </c>
      <c r="AH618" s="147" t="str">
        <f>IF($C618="","",IF($C618="@",0,IF(COUNTIF($C$21:$C$620,$C618)=1,0,1)))</f>
        <v/>
      </c>
      <c r="AI618" s="147" t="str">
        <f>IF($L618="","",IF(OR($L618="北海道",$L618="東京都",$L618="大阪府",$L618="京都府",RIGHT($L618,1)="県"),0,1))</f>
        <v/>
      </c>
    </row>
    <row r="619" spans="2:35">
      <c r="B619" s="130"/>
      <c r="C619" s="165"/>
      <c r="D619" s="154"/>
      <c r="E619" s="155"/>
      <c r="F619" s="156"/>
      <c r="G619" s="154"/>
      <c r="H619" s="155"/>
      <c r="I619" s="156"/>
      <c r="J619" s="154"/>
      <c r="K619" s="156"/>
      <c r="L619" s="154"/>
      <c r="M619" s="155"/>
      <c r="N619" s="156"/>
      <c r="O619" s="136"/>
      <c r="P619" s="139"/>
      <c r="Q619" s="142"/>
      <c r="R619" s="136"/>
      <c r="S619" s="142"/>
      <c r="T619" s="136"/>
      <c r="U619" s="145"/>
      <c r="AA619" s="42"/>
      <c r="AB619" s="44" t="str">
        <f>IF($P619="","0",VLOOKUP($P619,登録データ!$Q$4:$R$23,2,FALSE))</f>
        <v>0</v>
      </c>
      <c r="AC619" s="44" t="str">
        <f t="shared" si="435"/>
        <v>00</v>
      </c>
      <c r="AD619" s="44" t="str">
        <f t="shared" si="436"/>
        <v/>
      </c>
      <c r="AE619" s="44" t="str">
        <f t="shared" si="433"/>
        <v>000000</v>
      </c>
      <c r="AF619" s="44" t="str">
        <f t="shared" si="434"/>
        <v/>
      </c>
      <c r="AG619" s="44" t="str">
        <f t="shared" si="437"/>
        <v/>
      </c>
      <c r="AH619" s="147"/>
      <c r="AI619" s="147"/>
    </row>
    <row r="620" spans="2:35" ht="19.5" thickBot="1">
      <c r="B620" s="131"/>
      <c r="C620" s="189"/>
      <c r="D620" s="190"/>
      <c r="E620" s="191"/>
      <c r="F620" s="192"/>
      <c r="G620" s="190"/>
      <c r="H620" s="191"/>
      <c r="I620" s="192"/>
      <c r="J620" s="190"/>
      <c r="K620" s="192"/>
      <c r="L620" s="190"/>
      <c r="M620" s="191"/>
      <c r="N620" s="192"/>
      <c r="O620" s="137"/>
      <c r="P620" s="140"/>
      <c r="Q620" s="143"/>
      <c r="R620" s="137"/>
      <c r="S620" s="143"/>
      <c r="T620" s="137"/>
      <c r="U620" s="146"/>
      <c r="AA620" s="43"/>
      <c r="AB620" s="44" t="str">
        <f>IF($P620="","0",VLOOKUP($P620,登録データ!$Q$4:$R$23,2,FALSE))</f>
        <v>0</v>
      </c>
      <c r="AC620" s="18" t="str">
        <f t="shared" si="435"/>
        <v>00</v>
      </c>
      <c r="AD620" s="18" t="str">
        <f t="shared" si="436"/>
        <v/>
      </c>
      <c r="AE620" s="18" t="str">
        <f t="shared" si="433"/>
        <v>000000</v>
      </c>
      <c r="AF620" s="25" t="str">
        <f t="shared" si="434"/>
        <v/>
      </c>
      <c r="AG620" s="18" t="str">
        <f t="shared" si="437"/>
        <v/>
      </c>
      <c r="AH620" s="148"/>
      <c r="AI620" s="148"/>
    </row>
  </sheetData>
  <sheetProtection algorithmName="SHA-512" hashValue="3VzhOa3ErROvlO5fEVwsqrMuP+thwe3EvHSOx4a4GXSNLucd8dVk/IAq/EafhKTX1Hvj/SQ9WJSp0NnORGap1w==" saltValue="/2e3Bdw/cPNmAcbIy8CN6Q==" spinCount="100000" sheet="1" objects="1" scenarios="1"/>
  <protectedRanges>
    <protectedRange sqref="C21:N620 Q21:Q620 S21:S620 U21:U620" name="範囲1"/>
  </protectedRanges>
  <mergeCells count="3039">
    <mergeCell ref="C606:C608"/>
    <mergeCell ref="C609:C611"/>
    <mergeCell ref="C612:C614"/>
    <mergeCell ref="C615:C617"/>
    <mergeCell ref="C618:C620"/>
    <mergeCell ref="J609:K611"/>
    <mergeCell ref="L609:N611"/>
    <mergeCell ref="D612:F614"/>
    <mergeCell ref="G612:I614"/>
    <mergeCell ref="J612:K614"/>
    <mergeCell ref="L612:N614"/>
    <mergeCell ref="D615:F617"/>
    <mergeCell ref="G615:I617"/>
    <mergeCell ref="J615:K617"/>
    <mergeCell ref="L615:N617"/>
    <mergeCell ref="D618:F620"/>
    <mergeCell ref="G618:I620"/>
    <mergeCell ref="J618:K620"/>
    <mergeCell ref="L618:N620"/>
    <mergeCell ref="D14:F14"/>
    <mergeCell ref="G14:I14"/>
    <mergeCell ref="J14:K14"/>
    <mergeCell ref="L14:N14"/>
    <mergeCell ref="B15:B17"/>
    <mergeCell ref="J17:K17"/>
    <mergeCell ref="L17:N17"/>
    <mergeCell ref="R5:U6"/>
    <mergeCell ref="R7:U8"/>
    <mergeCell ref="O14:P14"/>
    <mergeCell ref="Q14:U14"/>
    <mergeCell ref="P5:Q6"/>
    <mergeCell ref="P7:Q8"/>
    <mergeCell ref="B10:B11"/>
    <mergeCell ref="C4:E4"/>
    <mergeCell ref="C6:E6"/>
    <mergeCell ref="C8:E8"/>
    <mergeCell ref="J4:N4"/>
    <mergeCell ref="J6:N6"/>
    <mergeCell ref="J8:N8"/>
    <mergeCell ref="C15:C16"/>
    <mergeCell ref="D15:F16"/>
    <mergeCell ref="G15:I16"/>
    <mergeCell ref="D17:F17"/>
    <mergeCell ref="G17:I17"/>
    <mergeCell ref="J15:K16"/>
    <mergeCell ref="L15:N16"/>
    <mergeCell ref="D20:F20"/>
    <mergeCell ref="G18:I19"/>
    <mergeCell ref="G20:I20"/>
    <mergeCell ref="J18:K19"/>
    <mergeCell ref="J20:K20"/>
    <mergeCell ref="L18:N19"/>
    <mergeCell ref="L20:N20"/>
    <mergeCell ref="C21:C23"/>
    <mergeCell ref="D21:F23"/>
    <mergeCell ref="G21:I23"/>
    <mergeCell ref="J21:K23"/>
    <mergeCell ref="L21:N23"/>
    <mergeCell ref="B27:B29"/>
    <mergeCell ref="B24:B26"/>
    <mergeCell ref="C24:C26"/>
    <mergeCell ref="D24:F26"/>
    <mergeCell ref="G24:I26"/>
    <mergeCell ref="J24:K26"/>
    <mergeCell ref="L24:N26"/>
    <mergeCell ref="D27:F29"/>
    <mergeCell ref="G27:I29"/>
    <mergeCell ref="J27:K29"/>
    <mergeCell ref="L27:N29"/>
    <mergeCell ref="B21:B23"/>
    <mergeCell ref="B18:B20"/>
    <mergeCell ref="C18:C19"/>
    <mergeCell ref="D18:F19"/>
    <mergeCell ref="C27:C29"/>
    <mergeCell ref="B33:B35"/>
    <mergeCell ref="B30:B32"/>
    <mergeCell ref="D30:F32"/>
    <mergeCell ref="G30:I32"/>
    <mergeCell ref="J30:K32"/>
    <mergeCell ref="L30:N32"/>
    <mergeCell ref="D33:F35"/>
    <mergeCell ref="G33:I35"/>
    <mergeCell ref="J33:K35"/>
    <mergeCell ref="L33:N35"/>
    <mergeCell ref="B39:B41"/>
    <mergeCell ref="B36:B38"/>
    <mergeCell ref="D36:F38"/>
    <mergeCell ref="G36:I38"/>
    <mergeCell ref="J36:K38"/>
    <mergeCell ref="L36:N38"/>
    <mergeCell ref="D39:F41"/>
    <mergeCell ref="G39:I41"/>
    <mergeCell ref="J39:K41"/>
    <mergeCell ref="L39:N41"/>
    <mergeCell ref="C30:C32"/>
    <mergeCell ref="C33:C35"/>
    <mergeCell ref="C36:C38"/>
    <mergeCell ref="C39:C41"/>
    <mergeCell ref="B45:B47"/>
    <mergeCell ref="B42:B44"/>
    <mergeCell ref="D42:F44"/>
    <mergeCell ref="G42:I44"/>
    <mergeCell ref="J42:K44"/>
    <mergeCell ref="L42:N44"/>
    <mergeCell ref="D45:F47"/>
    <mergeCell ref="G45:I47"/>
    <mergeCell ref="J45:K47"/>
    <mergeCell ref="L45:N47"/>
    <mergeCell ref="B51:B53"/>
    <mergeCell ref="B48:B50"/>
    <mergeCell ref="D48:F50"/>
    <mergeCell ref="G48:I50"/>
    <mergeCell ref="J48:K50"/>
    <mergeCell ref="L48:N50"/>
    <mergeCell ref="D51:F53"/>
    <mergeCell ref="G51:I53"/>
    <mergeCell ref="J51:K53"/>
    <mergeCell ref="L51:N53"/>
    <mergeCell ref="C42:C44"/>
    <mergeCell ref="C45:C47"/>
    <mergeCell ref="C48:C50"/>
    <mergeCell ref="C51:C53"/>
    <mergeCell ref="B57:B59"/>
    <mergeCell ref="B54:B56"/>
    <mergeCell ref="D54:F56"/>
    <mergeCell ref="G54:I56"/>
    <mergeCell ref="J54:K56"/>
    <mergeCell ref="L54:N56"/>
    <mergeCell ref="D57:F59"/>
    <mergeCell ref="G57:I59"/>
    <mergeCell ref="J57:K59"/>
    <mergeCell ref="L57:N59"/>
    <mergeCell ref="B63:B65"/>
    <mergeCell ref="B60:B62"/>
    <mergeCell ref="D60:F62"/>
    <mergeCell ref="G60:I62"/>
    <mergeCell ref="J60:K62"/>
    <mergeCell ref="L60:N62"/>
    <mergeCell ref="D63:F65"/>
    <mergeCell ref="G63:I65"/>
    <mergeCell ref="J63:K65"/>
    <mergeCell ref="L63:N65"/>
    <mergeCell ref="C54:C56"/>
    <mergeCell ref="C57:C59"/>
    <mergeCell ref="C60:C62"/>
    <mergeCell ref="C63:C65"/>
    <mergeCell ref="B69:B71"/>
    <mergeCell ref="B66:B68"/>
    <mergeCell ref="D66:F68"/>
    <mergeCell ref="G66:I68"/>
    <mergeCell ref="J66:K68"/>
    <mergeCell ref="L66:N68"/>
    <mergeCell ref="D69:F71"/>
    <mergeCell ref="G69:I71"/>
    <mergeCell ref="J69:K71"/>
    <mergeCell ref="L69:N71"/>
    <mergeCell ref="B75:B77"/>
    <mergeCell ref="B72:B74"/>
    <mergeCell ref="D72:F74"/>
    <mergeCell ref="G72:I74"/>
    <mergeCell ref="J72:K74"/>
    <mergeCell ref="L72:N74"/>
    <mergeCell ref="D75:F77"/>
    <mergeCell ref="G75:I77"/>
    <mergeCell ref="J75:K77"/>
    <mergeCell ref="L75:N77"/>
    <mergeCell ref="C66:C68"/>
    <mergeCell ref="C69:C71"/>
    <mergeCell ref="C72:C74"/>
    <mergeCell ref="C75:C77"/>
    <mergeCell ref="B81:B83"/>
    <mergeCell ref="B78:B80"/>
    <mergeCell ref="D78:F80"/>
    <mergeCell ref="G78:I80"/>
    <mergeCell ref="J78:K80"/>
    <mergeCell ref="L78:N80"/>
    <mergeCell ref="D81:F83"/>
    <mergeCell ref="G81:I83"/>
    <mergeCell ref="J81:K83"/>
    <mergeCell ref="L81:N83"/>
    <mergeCell ref="C81:C83"/>
    <mergeCell ref="B87:B89"/>
    <mergeCell ref="B84:B86"/>
    <mergeCell ref="D84:F86"/>
    <mergeCell ref="G84:I86"/>
    <mergeCell ref="J84:K86"/>
    <mergeCell ref="L84:N86"/>
    <mergeCell ref="D87:F89"/>
    <mergeCell ref="G87:I89"/>
    <mergeCell ref="J87:K89"/>
    <mergeCell ref="L87:N89"/>
    <mergeCell ref="C84:C86"/>
    <mergeCell ref="C87:C89"/>
    <mergeCell ref="C78:C80"/>
    <mergeCell ref="B93:B95"/>
    <mergeCell ref="B90:B92"/>
    <mergeCell ref="D90:F92"/>
    <mergeCell ref="G90:I92"/>
    <mergeCell ref="J90:K92"/>
    <mergeCell ref="L90:N92"/>
    <mergeCell ref="D93:F95"/>
    <mergeCell ref="G93:I95"/>
    <mergeCell ref="J93:K95"/>
    <mergeCell ref="L93:N95"/>
    <mergeCell ref="C90:C92"/>
    <mergeCell ref="C93:C95"/>
    <mergeCell ref="B99:B101"/>
    <mergeCell ref="B96:B98"/>
    <mergeCell ref="D96:F98"/>
    <mergeCell ref="G96:I98"/>
    <mergeCell ref="J96:K98"/>
    <mergeCell ref="L96:N98"/>
    <mergeCell ref="D99:F101"/>
    <mergeCell ref="G99:I101"/>
    <mergeCell ref="J99:K101"/>
    <mergeCell ref="L99:N101"/>
    <mergeCell ref="C96:C98"/>
    <mergeCell ref="C99:C101"/>
    <mergeCell ref="B105:B107"/>
    <mergeCell ref="B102:B104"/>
    <mergeCell ref="D102:F104"/>
    <mergeCell ref="G102:I104"/>
    <mergeCell ref="J102:K104"/>
    <mergeCell ref="L102:N104"/>
    <mergeCell ref="D105:F107"/>
    <mergeCell ref="G105:I107"/>
    <mergeCell ref="J105:K107"/>
    <mergeCell ref="L105:N107"/>
    <mergeCell ref="C102:C104"/>
    <mergeCell ref="C105:C107"/>
    <mergeCell ref="B111:B113"/>
    <mergeCell ref="B108:B110"/>
    <mergeCell ref="D108:F110"/>
    <mergeCell ref="G108:I110"/>
    <mergeCell ref="J108:K110"/>
    <mergeCell ref="L108:N110"/>
    <mergeCell ref="D111:F113"/>
    <mergeCell ref="G111:I113"/>
    <mergeCell ref="J111:K113"/>
    <mergeCell ref="L111:N113"/>
    <mergeCell ref="C108:C110"/>
    <mergeCell ref="C111:C113"/>
    <mergeCell ref="B117:B119"/>
    <mergeCell ref="B114:B116"/>
    <mergeCell ref="D114:F116"/>
    <mergeCell ref="G114:I116"/>
    <mergeCell ref="J114:K116"/>
    <mergeCell ref="L114:N116"/>
    <mergeCell ref="D117:F119"/>
    <mergeCell ref="G117:I119"/>
    <mergeCell ref="J117:K119"/>
    <mergeCell ref="L117:N119"/>
    <mergeCell ref="C114:C116"/>
    <mergeCell ref="C117:C119"/>
    <mergeCell ref="B123:B125"/>
    <mergeCell ref="B120:B122"/>
    <mergeCell ref="D120:F122"/>
    <mergeCell ref="G120:I122"/>
    <mergeCell ref="J120:K122"/>
    <mergeCell ref="L120:N122"/>
    <mergeCell ref="D123:F125"/>
    <mergeCell ref="G123:I125"/>
    <mergeCell ref="J123:K125"/>
    <mergeCell ref="L123:N125"/>
    <mergeCell ref="C120:C122"/>
    <mergeCell ref="C123:C125"/>
    <mergeCell ref="B129:B131"/>
    <mergeCell ref="B126:B128"/>
    <mergeCell ref="D126:F128"/>
    <mergeCell ref="G126:I128"/>
    <mergeCell ref="J126:K128"/>
    <mergeCell ref="L126:N128"/>
    <mergeCell ref="D129:F131"/>
    <mergeCell ref="G129:I131"/>
    <mergeCell ref="J129:K131"/>
    <mergeCell ref="L129:N131"/>
    <mergeCell ref="C126:C128"/>
    <mergeCell ref="C129:C131"/>
    <mergeCell ref="B135:B137"/>
    <mergeCell ref="B132:B134"/>
    <mergeCell ref="D132:F134"/>
    <mergeCell ref="G132:I134"/>
    <mergeCell ref="J132:K134"/>
    <mergeCell ref="L132:N134"/>
    <mergeCell ref="D135:F137"/>
    <mergeCell ref="G135:I137"/>
    <mergeCell ref="J135:K137"/>
    <mergeCell ref="L135:N137"/>
    <mergeCell ref="C132:C134"/>
    <mergeCell ref="C135:C137"/>
    <mergeCell ref="B141:B143"/>
    <mergeCell ref="B138:B140"/>
    <mergeCell ref="D138:F140"/>
    <mergeCell ref="G138:I140"/>
    <mergeCell ref="J138:K140"/>
    <mergeCell ref="L138:N140"/>
    <mergeCell ref="D141:F143"/>
    <mergeCell ref="G141:I143"/>
    <mergeCell ref="J141:K143"/>
    <mergeCell ref="L141:N143"/>
    <mergeCell ref="C138:C140"/>
    <mergeCell ref="C141:C143"/>
    <mergeCell ref="B147:B149"/>
    <mergeCell ref="B144:B146"/>
    <mergeCell ref="D144:F146"/>
    <mergeCell ref="G144:I146"/>
    <mergeCell ref="J144:K146"/>
    <mergeCell ref="L144:N146"/>
    <mergeCell ref="D147:F149"/>
    <mergeCell ref="G147:I149"/>
    <mergeCell ref="J147:K149"/>
    <mergeCell ref="L147:N149"/>
    <mergeCell ref="C144:C146"/>
    <mergeCell ref="C147:C149"/>
    <mergeCell ref="B153:B155"/>
    <mergeCell ref="B150:B152"/>
    <mergeCell ref="D150:F152"/>
    <mergeCell ref="G150:I152"/>
    <mergeCell ref="J150:K152"/>
    <mergeCell ref="L150:N152"/>
    <mergeCell ref="D153:F155"/>
    <mergeCell ref="G153:I155"/>
    <mergeCell ref="J153:K155"/>
    <mergeCell ref="L153:N155"/>
    <mergeCell ref="C150:C152"/>
    <mergeCell ref="C153:C155"/>
    <mergeCell ref="B159:B161"/>
    <mergeCell ref="B156:B158"/>
    <mergeCell ref="D156:F158"/>
    <mergeCell ref="G156:I158"/>
    <mergeCell ref="J156:K158"/>
    <mergeCell ref="L156:N158"/>
    <mergeCell ref="D159:F161"/>
    <mergeCell ref="G159:I161"/>
    <mergeCell ref="J159:K161"/>
    <mergeCell ref="L159:N161"/>
    <mergeCell ref="C156:C158"/>
    <mergeCell ref="C159:C161"/>
    <mergeCell ref="B165:B167"/>
    <mergeCell ref="B162:B164"/>
    <mergeCell ref="D162:F164"/>
    <mergeCell ref="G162:I164"/>
    <mergeCell ref="J162:K164"/>
    <mergeCell ref="L162:N164"/>
    <mergeCell ref="D165:F167"/>
    <mergeCell ref="G165:I167"/>
    <mergeCell ref="J165:K167"/>
    <mergeCell ref="L165:N167"/>
    <mergeCell ref="C162:C164"/>
    <mergeCell ref="C165:C167"/>
    <mergeCell ref="B171:B173"/>
    <mergeCell ref="B168:B170"/>
    <mergeCell ref="D168:F170"/>
    <mergeCell ref="G168:I170"/>
    <mergeCell ref="J168:K170"/>
    <mergeCell ref="L168:N170"/>
    <mergeCell ref="D171:F173"/>
    <mergeCell ref="G171:I173"/>
    <mergeCell ref="J171:K173"/>
    <mergeCell ref="L171:N173"/>
    <mergeCell ref="C168:C170"/>
    <mergeCell ref="C171:C173"/>
    <mergeCell ref="B177:B179"/>
    <mergeCell ref="B174:B176"/>
    <mergeCell ref="D174:F176"/>
    <mergeCell ref="G174:I176"/>
    <mergeCell ref="J174:K176"/>
    <mergeCell ref="L174:N176"/>
    <mergeCell ref="D177:F179"/>
    <mergeCell ref="G177:I179"/>
    <mergeCell ref="J177:K179"/>
    <mergeCell ref="L177:N179"/>
    <mergeCell ref="C174:C176"/>
    <mergeCell ref="C177:C179"/>
    <mergeCell ref="B183:B185"/>
    <mergeCell ref="B180:B182"/>
    <mergeCell ref="D180:F182"/>
    <mergeCell ref="G180:I182"/>
    <mergeCell ref="J180:K182"/>
    <mergeCell ref="L180:N182"/>
    <mergeCell ref="D183:F185"/>
    <mergeCell ref="G183:I185"/>
    <mergeCell ref="J183:K185"/>
    <mergeCell ref="L183:N185"/>
    <mergeCell ref="C180:C182"/>
    <mergeCell ref="C183:C185"/>
    <mergeCell ref="B189:B191"/>
    <mergeCell ref="B186:B188"/>
    <mergeCell ref="D186:F188"/>
    <mergeCell ref="G186:I188"/>
    <mergeCell ref="J186:K188"/>
    <mergeCell ref="L186:N188"/>
    <mergeCell ref="D189:F191"/>
    <mergeCell ref="G189:I191"/>
    <mergeCell ref="J189:K191"/>
    <mergeCell ref="L189:N191"/>
    <mergeCell ref="C186:C188"/>
    <mergeCell ref="C189:C191"/>
    <mergeCell ref="B195:B197"/>
    <mergeCell ref="B192:B194"/>
    <mergeCell ref="D192:F194"/>
    <mergeCell ref="G192:I194"/>
    <mergeCell ref="J192:K194"/>
    <mergeCell ref="L192:N194"/>
    <mergeCell ref="D195:F197"/>
    <mergeCell ref="G195:I197"/>
    <mergeCell ref="J195:K197"/>
    <mergeCell ref="L195:N197"/>
    <mergeCell ref="C192:C194"/>
    <mergeCell ref="C195:C197"/>
    <mergeCell ref="B201:B203"/>
    <mergeCell ref="B198:B200"/>
    <mergeCell ref="D198:F200"/>
    <mergeCell ref="G198:I200"/>
    <mergeCell ref="J198:K200"/>
    <mergeCell ref="L198:N200"/>
    <mergeCell ref="D201:F203"/>
    <mergeCell ref="G201:I203"/>
    <mergeCell ref="J201:K203"/>
    <mergeCell ref="L201:N203"/>
    <mergeCell ref="C198:C200"/>
    <mergeCell ref="C201:C203"/>
    <mergeCell ref="B207:B209"/>
    <mergeCell ref="B204:B206"/>
    <mergeCell ref="D204:F206"/>
    <mergeCell ref="G204:I206"/>
    <mergeCell ref="J204:K206"/>
    <mergeCell ref="L204:N206"/>
    <mergeCell ref="D207:F209"/>
    <mergeCell ref="G207:I209"/>
    <mergeCell ref="J207:K209"/>
    <mergeCell ref="L207:N209"/>
    <mergeCell ref="C204:C206"/>
    <mergeCell ref="C207:C209"/>
    <mergeCell ref="B213:B215"/>
    <mergeCell ref="B210:B212"/>
    <mergeCell ref="D210:F212"/>
    <mergeCell ref="G210:I212"/>
    <mergeCell ref="J210:K212"/>
    <mergeCell ref="L210:N212"/>
    <mergeCell ref="D213:F215"/>
    <mergeCell ref="G213:I215"/>
    <mergeCell ref="J213:K215"/>
    <mergeCell ref="L213:N215"/>
    <mergeCell ref="C210:C212"/>
    <mergeCell ref="C213:C215"/>
    <mergeCell ref="B219:B221"/>
    <mergeCell ref="B216:B218"/>
    <mergeCell ref="D216:F218"/>
    <mergeCell ref="G216:I218"/>
    <mergeCell ref="J216:K218"/>
    <mergeCell ref="L216:N218"/>
    <mergeCell ref="D219:F221"/>
    <mergeCell ref="G219:I221"/>
    <mergeCell ref="J219:K221"/>
    <mergeCell ref="L219:N221"/>
    <mergeCell ref="C216:C218"/>
    <mergeCell ref="C219:C221"/>
    <mergeCell ref="B225:B227"/>
    <mergeCell ref="B222:B224"/>
    <mergeCell ref="D222:F224"/>
    <mergeCell ref="G222:I224"/>
    <mergeCell ref="J222:K224"/>
    <mergeCell ref="L222:N224"/>
    <mergeCell ref="D225:F227"/>
    <mergeCell ref="G225:I227"/>
    <mergeCell ref="J225:K227"/>
    <mergeCell ref="L225:N227"/>
    <mergeCell ref="C222:C224"/>
    <mergeCell ref="C225:C227"/>
    <mergeCell ref="B231:B233"/>
    <mergeCell ref="B228:B230"/>
    <mergeCell ref="D228:F230"/>
    <mergeCell ref="G228:I230"/>
    <mergeCell ref="J228:K230"/>
    <mergeCell ref="L228:N230"/>
    <mergeCell ref="D231:F233"/>
    <mergeCell ref="G231:I233"/>
    <mergeCell ref="J231:K233"/>
    <mergeCell ref="L231:N233"/>
    <mergeCell ref="C228:C230"/>
    <mergeCell ref="C231:C233"/>
    <mergeCell ref="B237:B239"/>
    <mergeCell ref="B234:B236"/>
    <mergeCell ref="D234:F236"/>
    <mergeCell ref="G234:I236"/>
    <mergeCell ref="J234:K236"/>
    <mergeCell ref="L234:N236"/>
    <mergeCell ref="D237:F239"/>
    <mergeCell ref="G237:I239"/>
    <mergeCell ref="J237:K239"/>
    <mergeCell ref="L237:N239"/>
    <mergeCell ref="C234:C236"/>
    <mergeCell ref="C237:C239"/>
    <mergeCell ref="B243:B245"/>
    <mergeCell ref="B240:B242"/>
    <mergeCell ref="D240:F242"/>
    <mergeCell ref="G240:I242"/>
    <mergeCell ref="J240:K242"/>
    <mergeCell ref="L240:N242"/>
    <mergeCell ref="D243:F245"/>
    <mergeCell ref="G243:I245"/>
    <mergeCell ref="J243:K245"/>
    <mergeCell ref="L243:N245"/>
    <mergeCell ref="C240:C242"/>
    <mergeCell ref="C243:C245"/>
    <mergeCell ref="B249:B251"/>
    <mergeCell ref="B246:B248"/>
    <mergeCell ref="D246:F248"/>
    <mergeCell ref="G246:I248"/>
    <mergeCell ref="J246:K248"/>
    <mergeCell ref="L246:N248"/>
    <mergeCell ref="D249:F251"/>
    <mergeCell ref="G249:I251"/>
    <mergeCell ref="J249:K251"/>
    <mergeCell ref="L249:N251"/>
    <mergeCell ref="C246:C248"/>
    <mergeCell ref="C249:C251"/>
    <mergeCell ref="B255:B257"/>
    <mergeCell ref="B252:B254"/>
    <mergeCell ref="D252:F254"/>
    <mergeCell ref="G252:I254"/>
    <mergeCell ref="J252:K254"/>
    <mergeCell ref="L252:N254"/>
    <mergeCell ref="D255:F257"/>
    <mergeCell ref="G255:I257"/>
    <mergeCell ref="J255:K257"/>
    <mergeCell ref="L255:N257"/>
    <mergeCell ref="C252:C254"/>
    <mergeCell ref="C255:C257"/>
    <mergeCell ref="B261:B263"/>
    <mergeCell ref="B258:B260"/>
    <mergeCell ref="D258:F260"/>
    <mergeCell ref="G258:I260"/>
    <mergeCell ref="J258:K260"/>
    <mergeCell ref="L258:N260"/>
    <mergeCell ref="D261:F263"/>
    <mergeCell ref="G261:I263"/>
    <mergeCell ref="J261:K263"/>
    <mergeCell ref="L261:N263"/>
    <mergeCell ref="C258:C260"/>
    <mergeCell ref="C261:C263"/>
    <mergeCell ref="B267:B269"/>
    <mergeCell ref="B264:B266"/>
    <mergeCell ref="D264:F266"/>
    <mergeCell ref="G264:I266"/>
    <mergeCell ref="J264:K266"/>
    <mergeCell ref="L264:N266"/>
    <mergeCell ref="D267:F269"/>
    <mergeCell ref="G267:I269"/>
    <mergeCell ref="J267:K269"/>
    <mergeCell ref="L267:N269"/>
    <mergeCell ref="C264:C266"/>
    <mergeCell ref="C267:C269"/>
    <mergeCell ref="B273:B275"/>
    <mergeCell ref="B270:B272"/>
    <mergeCell ref="D270:F272"/>
    <mergeCell ref="G270:I272"/>
    <mergeCell ref="J270:K272"/>
    <mergeCell ref="L270:N272"/>
    <mergeCell ref="D273:F275"/>
    <mergeCell ref="G273:I275"/>
    <mergeCell ref="J273:K275"/>
    <mergeCell ref="L273:N275"/>
    <mergeCell ref="C270:C272"/>
    <mergeCell ref="C273:C275"/>
    <mergeCell ref="B279:B281"/>
    <mergeCell ref="B276:B278"/>
    <mergeCell ref="D276:F278"/>
    <mergeCell ref="G276:I278"/>
    <mergeCell ref="J276:K278"/>
    <mergeCell ref="L276:N278"/>
    <mergeCell ref="D279:F281"/>
    <mergeCell ref="G279:I281"/>
    <mergeCell ref="J279:K281"/>
    <mergeCell ref="L279:N281"/>
    <mergeCell ref="C276:C278"/>
    <mergeCell ref="C279:C281"/>
    <mergeCell ref="B285:B287"/>
    <mergeCell ref="B282:B284"/>
    <mergeCell ref="D282:F284"/>
    <mergeCell ref="G282:I284"/>
    <mergeCell ref="J282:K284"/>
    <mergeCell ref="L282:N284"/>
    <mergeCell ref="D285:F287"/>
    <mergeCell ref="G285:I287"/>
    <mergeCell ref="J285:K287"/>
    <mergeCell ref="L285:N287"/>
    <mergeCell ref="C282:C284"/>
    <mergeCell ref="C285:C287"/>
    <mergeCell ref="B291:B293"/>
    <mergeCell ref="B288:B290"/>
    <mergeCell ref="D288:F290"/>
    <mergeCell ref="G288:I290"/>
    <mergeCell ref="J288:K290"/>
    <mergeCell ref="L288:N290"/>
    <mergeCell ref="D291:F293"/>
    <mergeCell ref="G291:I293"/>
    <mergeCell ref="J291:K293"/>
    <mergeCell ref="L291:N293"/>
    <mergeCell ref="C288:C290"/>
    <mergeCell ref="C291:C293"/>
    <mergeCell ref="B297:B299"/>
    <mergeCell ref="B294:B296"/>
    <mergeCell ref="D294:F296"/>
    <mergeCell ref="G294:I296"/>
    <mergeCell ref="J294:K296"/>
    <mergeCell ref="L294:N296"/>
    <mergeCell ref="D297:F299"/>
    <mergeCell ref="G297:I299"/>
    <mergeCell ref="J297:K299"/>
    <mergeCell ref="L297:N299"/>
    <mergeCell ref="C294:C296"/>
    <mergeCell ref="C297:C299"/>
    <mergeCell ref="B303:B305"/>
    <mergeCell ref="B300:B302"/>
    <mergeCell ref="D300:F302"/>
    <mergeCell ref="G300:I302"/>
    <mergeCell ref="J300:K302"/>
    <mergeCell ref="L300:N302"/>
    <mergeCell ref="D303:F305"/>
    <mergeCell ref="G303:I305"/>
    <mergeCell ref="J303:K305"/>
    <mergeCell ref="L303:N305"/>
    <mergeCell ref="C300:C302"/>
    <mergeCell ref="C303:C305"/>
    <mergeCell ref="B309:B311"/>
    <mergeCell ref="B306:B308"/>
    <mergeCell ref="D306:F308"/>
    <mergeCell ref="G306:I308"/>
    <mergeCell ref="J306:K308"/>
    <mergeCell ref="L306:N308"/>
    <mergeCell ref="D309:F311"/>
    <mergeCell ref="G309:I311"/>
    <mergeCell ref="J309:K311"/>
    <mergeCell ref="L309:N311"/>
    <mergeCell ref="C306:C308"/>
    <mergeCell ref="C309:C311"/>
    <mergeCell ref="B315:B317"/>
    <mergeCell ref="B312:B314"/>
    <mergeCell ref="D312:F314"/>
    <mergeCell ref="G312:I314"/>
    <mergeCell ref="J312:K314"/>
    <mergeCell ref="L312:N314"/>
    <mergeCell ref="D315:F317"/>
    <mergeCell ref="G315:I317"/>
    <mergeCell ref="J315:K317"/>
    <mergeCell ref="L315:N317"/>
    <mergeCell ref="C312:C314"/>
    <mergeCell ref="C315:C317"/>
    <mergeCell ref="B321:B323"/>
    <mergeCell ref="B318:B320"/>
    <mergeCell ref="D318:F320"/>
    <mergeCell ref="G318:I320"/>
    <mergeCell ref="J318:K320"/>
    <mergeCell ref="L318:N320"/>
    <mergeCell ref="D321:F323"/>
    <mergeCell ref="G321:I323"/>
    <mergeCell ref="J321:K323"/>
    <mergeCell ref="L321:N323"/>
    <mergeCell ref="C318:C320"/>
    <mergeCell ref="C321:C323"/>
    <mergeCell ref="B327:B329"/>
    <mergeCell ref="B324:B326"/>
    <mergeCell ref="D324:F326"/>
    <mergeCell ref="G324:I326"/>
    <mergeCell ref="J324:K326"/>
    <mergeCell ref="L324:N326"/>
    <mergeCell ref="D327:F329"/>
    <mergeCell ref="G327:I329"/>
    <mergeCell ref="J327:K329"/>
    <mergeCell ref="L327:N329"/>
    <mergeCell ref="C324:C326"/>
    <mergeCell ref="C327:C329"/>
    <mergeCell ref="B333:B335"/>
    <mergeCell ref="B330:B332"/>
    <mergeCell ref="D330:F332"/>
    <mergeCell ref="G330:I332"/>
    <mergeCell ref="J330:K332"/>
    <mergeCell ref="L330:N332"/>
    <mergeCell ref="D333:F335"/>
    <mergeCell ref="G333:I335"/>
    <mergeCell ref="J333:K335"/>
    <mergeCell ref="L333:N335"/>
    <mergeCell ref="C330:C332"/>
    <mergeCell ref="C333:C335"/>
    <mergeCell ref="B339:B341"/>
    <mergeCell ref="B336:B338"/>
    <mergeCell ref="D336:F338"/>
    <mergeCell ref="G336:I338"/>
    <mergeCell ref="J336:K338"/>
    <mergeCell ref="L336:N338"/>
    <mergeCell ref="D339:F341"/>
    <mergeCell ref="G339:I341"/>
    <mergeCell ref="J339:K341"/>
    <mergeCell ref="L339:N341"/>
    <mergeCell ref="C336:C338"/>
    <mergeCell ref="C339:C341"/>
    <mergeCell ref="B345:B347"/>
    <mergeCell ref="B342:B344"/>
    <mergeCell ref="D342:F344"/>
    <mergeCell ref="G342:I344"/>
    <mergeCell ref="J342:K344"/>
    <mergeCell ref="L342:N344"/>
    <mergeCell ref="D345:F347"/>
    <mergeCell ref="G345:I347"/>
    <mergeCell ref="J345:K347"/>
    <mergeCell ref="L345:N347"/>
    <mergeCell ref="C342:C344"/>
    <mergeCell ref="C345:C347"/>
    <mergeCell ref="B351:B353"/>
    <mergeCell ref="B348:B350"/>
    <mergeCell ref="D348:F350"/>
    <mergeCell ref="G348:I350"/>
    <mergeCell ref="J348:K350"/>
    <mergeCell ref="L348:N350"/>
    <mergeCell ref="D351:F353"/>
    <mergeCell ref="G351:I353"/>
    <mergeCell ref="J351:K353"/>
    <mergeCell ref="L351:N353"/>
    <mergeCell ref="C348:C350"/>
    <mergeCell ref="C351:C353"/>
    <mergeCell ref="B357:B359"/>
    <mergeCell ref="B354:B356"/>
    <mergeCell ref="D354:F356"/>
    <mergeCell ref="G354:I356"/>
    <mergeCell ref="J354:K356"/>
    <mergeCell ref="L354:N356"/>
    <mergeCell ref="D357:F359"/>
    <mergeCell ref="G357:I359"/>
    <mergeCell ref="J357:K359"/>
    <mergeCell ref="L357:N359"/>
    <mergeCell ref="C354:C356"/>
    <mergeCell ref="C357:C359"/>
    <mergeCell ref="B363:B365"/>
    <mergeCell ref="B360:B362"/>
    <mergeCell ref="D360:F362"/>
    <mergeCell ref="G360:I362"/>
    <mergeCell ref="J360:K362"/>
    <mergeCell ref="L360:N362"/>
    <mergeCell ref="D363:F365"/>
    <mergeCell ref="G363:I365"/>
    <mergeCell ref="J363:K365"/>
    <mergeCell ref="L363:N365"/>
    <mergeCell ref="C360:C362"/>
    <mergeCell ref="C363:C365"/>
    <mergeCell ref="B369:B371"/>
    <mergeCell ref="B366:B368"/>
    <mergeCell ref="D366:F368"/>
    <mergeCell ref="G366:I368"/>
    <mergeCell ref="J366:K368"/>
    <mergeCell ref="L366:N368"/>
    <mergeCell ref="D369:F371"/>
    <mergeCell ref="G369:I371"/>
    <mergeCell ref="J369:K371"/>
    <mergeCell ref="L369:N371"/>
    <mergeCell ref="C366:C368"/>
    <mergeCell ref="C369:C371"/>
    <mergeCell ref="B375:B377"/>
    <mergeCell ref="B372:B374"/>
    <mergeCell ref="D372:F374"/>
    <mergeCell ref="G372:I374"/>
    <mergeCell ref="J372:K374"/>
    <mergeCell ref="L372:N374"/>
    <mergeCell ref="D375:F377"/>
    <mergeCell ref="G375:I377"/>
    <mergeCell ref="J375:K377"/>
    <mergeCell ref="L375:N377"/>
    <mergeCell ref="C372:C374"/>
    <mergeCell ref="C375:C377"/>
    <mergeCell ref="B381:B383"/>
    <mergeCell ref="B378:B380"/>
    <mergeCell ref="D378:F380"/>
    <mergeCell ref="G378:I380"/>
    <mergeCell ref="J378:K380"/>
    <mergeCell ref="L378:N380"/>
    <mergeCell ref="D381:F383"/>
    <mergeCell ref="G381:I383"/>
    <mergeCell ref="J381:K383"/>
    <mergeCell ref="L381:N383"/>
    <mergeCell ref="C378:C380"/>
    <mergeCell ref="C381:C383"/>
    <mergeCell ref="B387:B389"/>
    <mergeCell ref="B384:B386"/>
    <mergeCell ref="D384:F386"/>
    <mergeCell ref="G384:I386"/>
    <mergeCell ref="J384:K386"/>
    <mergeCell ref="L384:N386"/>
    <mergeCell ref="D387:F389"/>
    <mergeCell ref="G387:I389"/>
    <mergeCell ref="J387:K389"/>
    <mergeCell ref="L387:N389"/>
    <mergeCell ref="C384:C386"/>
    <mergeCell ref="C387:C389"/>
    <mergeCell ref="B393:B395"/>
    <mergeCell ref="B390:B392"/>
    <mergeCell ref="D390:F392"/>
    <mergeCell ref="G390:I392"/>
    <mergeCell ref="J390:K392"/>
    <mergeCell ref="L390:N392"/>
    <mergeCell ref="D393:F395"/>
    <mergeCell ref="G393:I395"/>
    <mergeCell ref="J393:K395"/>
    <mergeCell ref="L393:N395"/>
    <mergeCell ref="C390:C392"/>
    <mergeCell ref="C393:C395"/>
    <mergeCell ref="B399:B401"/>
    <mergeCell ref="B396:B398"/>
    <mergeCell ref="D396:F398"/>
    <mergeCell ref="G396:I398"/>
    <mergeCell ref="J396:K398"/>
    <mergeCell ref="L396:N398"/>
    <mergeCell ref="D399:F401"/>
    <mergeCell ref="G399:I401"/>
    <mergeCell ref="J399:K401"/>
    <mergeCell ref="L399:N401"/>
    <mergeCell ref="C396:C398"/>
    <mergeCell ref="C399:C401"/>
    <mergeCell ref="B405:B407"/>
    <mergeCell ref="B402:B404"/>
    <mergeCell ref="D402:F404"/>
    <mergeCell ref="G402:I404"/>
    <mergeCell ref="J402:K404"/>
    <mergeCell ref="L402:N404"/>
    <mergeCell ref="D405:F407"/>
    <mergeCell ref="G405:I407"/>
    <mergeCell ref="J405:K407"/>
    <mergeCell ref="L405:N407"/>
    <mergeCell ref="C402:C404"/>
    <mergeCell ref="C405:C407"/>
    <mergeCell ref="B411:B413"/>
    <mergeCell ref="B408:B410"/>
    <mergeCell ref="D408:F410"/>
    <mergeCell ref="G408:I410"/>
    <mergeCell ref="J408:K410"/>
    <mergeCell ref="L408:N410"/>
    <mergeCell ref="D411:F413"/>
    <mergeCell ref="G411:I413"/>
    <mergeCell ref="J411:K413"/>
    <mergeCell ref="L411:N413"/>
    <mergeCell ref="C408:C410"/>
    <mergeCell ref="C411:C413"/>
    <mergeCell ref="B417:B419"/>
    <mergeCell ref="B414:B416"/>
    <mergeCell ref="D414:F416"/>
    <mergeCell ref="G414:I416"/>
    <mergeCell ref="J414:K416"/>
    <mergeCell ref="L414:N416"/>
    <mergeCell ref="D417:F419"/>
    <mergeCell ref="G417:I419"/>
    <mergeCell ref="J417:K419"/>
    <mergeCell ref="L417:N419"/>
    <mergeCell ref="C414:C416"/>
    <mergeCell ref="C417:C419"/>
    <mergeCell ref="B423:B425"/>
    <mergeCell ref="B420:B422"/>
    <mergeCell ref="D420:F422"/>
    <mergeCell ref="G420:I422"/>
    <mergeCell ref="J420:K422"/>
    <mergeCell ref="L420:N422"/>
    <mergeCell ref="D423:F425"/>
    <mergeCell ref="G423:I425"/>
    <mergeCell ref="J423:K425"/>
    <mergeCell ref="L423:N425"/>
    <mergeCell ref="C420:C422"/>
    <mergeCell ref="C423:C425"/>
    <mergeCell ref="B429:B431"/>
    <mergeCell ref="B426:B428"/>
    <mergeCell ref="D426:F428"/>
    <mergeCell ref="G426:I428"/>
    <mergeCell ref="J426:K428"/>
    <mergeCell ref="L426:N428"/>
    <mergeCell ref="D429:F431"/>
    <mergeCell ref="G429:I431"/>
    <mergeCell ref="J429:K431"/>
    <mergeCell ref="L429:N431"/>
    <mergeCell ref="C426:C428"/>
    <mergeCell ref="C429:C431"/>
    <mergeCell ref="B435:B437"/>
    <mergeCell ref="B432:B434"/>
    <mergeCell ref="D432:F434"/>
    <mergeCell ref="G432:I434"/>
    <mergeCell ref="J432:K434"/>
    <mergeCell ref="L432:N434"/>
    <mergeCell ref="D435:F437"/>
    <mergeCell ref="G435:I437"/>
    <mergeCell ref="J435:K437"/>
    <mergeCell ref="L435:N437"/>
    <mergeCell ref="C432:C434"/>
    <mergeCell ref="C435:C437"/>
    <mergeCell ref="B441:B443"/>
    <mergeCell ref="B438:B440"/>
    <mergeCell ref="D438:F440"/>
    <mergeCell ref="G438:I440"/>
    <mergeCell ref="J438:K440"/>
    <mergeCell ref="L438:N440"/>
    <mergeCell ref="D441:F443"/>
    <mergeCell ref="G441:I443"/>
    <mergeCell ref="J441:K443"/>
    <mergeCell ref="L441:N443"/>
    <mergeCell ref="C438:C440"/>
    <mergeCell ref="C441:C443"/>
    <mergeCell ref="B447:B449"/>
    <mergeCell ref="B444:B446"/>
    <mergeCell ref="D444:F446"/>
    <mergeCell ref="G444:I446"/>
    <mergeCell ref="J444:K446"/>
    <mergeCell ref="L444:N446"/>
    <mergeCell ref="D447:F449"/>
    <mergeCell ref="G447:I449"/>
    <mergeCell ref="J447:K449"/>
    <mergeCell ref="L447:N449"/>
    <mergeCell ref="C444:C446"/>
    <mergeCell ref="C447:C449"/>
    <mergeCell ref="B453:B455"/>
    <mergeCell ref="B450:B452"/>
    <mergeCell ref="D450:F452"/>
    <mergeCell ref="G450:I452"/>
    <mergeCell ref="J450:K452"/>
    <mergeCell ref="L450:N452"/>
    <mergeCell ref="D453:F455"/>
    <mergeCell ref="G453:I455"/>
    <mergeCell ref="J453:K455"/>
    <mergeCell ref="L453:N455"/>
    <mergeCell ref="C450:C452"/>
    <mergeCell ref="C453:C455"/>
    <mergeCell ref="B459:B461"/>
    <mergeCell ref="B456:B458"/>
    <mergeCell ref="D456:F458"/>
    <mergeCell ref="G456:I458"/>
    <mergeCell ref="J456:K458"/>
    <mergeCell ref="L456:N458"/>
    <mergeCell ref="D459:F461"/>
    <mergeCell ref="G459:I461"/>
    <mergeCell ref="J459:K461"/>
    <mergeCell ref="L459:N461"/>
    <mergeCell ref="C456:C458"/>
    <mergeCell ref="C459:C461"/>
    <mergeCell ref="B465:B467"/>
    <mergeCell ref="B462:B464"/>
    <mergeCell ref="D462:F464"/>
    <mergeCell ref="G462:I464"/>
    <mergeCell ref="J462:K464"/>
    <mergeCell ref="L462:N464"/>
    <mergeCell ref="D465:F467"/>
    <mergeCell ref="G465:I467"/>
    <mergeCell ref="J465:K467"/>
    <mergeCell ref="L465:N467"/>
    <mergeCell ref="C462:C464"/>
    <mergeCell ref="C465:C467"/>
    <mergeCell ref="B471:B473"/>
    <mergeCell ref="B468:B470"/>
    <mergeCell ref="D468:F470"/>
    <mergeCell ref="G468:I470"/>
    <mergeCell ref="J468:K470"/>
    <mergeCell ref="L468:N470"/>
    <mergeCell ref="D471:F473"/>
    <mergeCell ref="G471:I473"/>
    <mergeCell ref="J471:K473"/>
    <mergeCell ref="L471:N473"/>
    <mergeCell ref="C468:C470"/>
    <mergeCell ref="C471:C473"/>
    <mergeCell ref="B477:B479"/>
    <mergeCell ref="B474:B476"/>
    <mergeCell ref="D474:F476"/>
    <mergeCell ref="G474:I476"/>
    <mergeCell ref="J474:K476"/>
    <mergeCell ref="L474:N476"/>
    <mergeCell ref="D477:F479"/>
    <mergeCell ref="G477:I479"/>
    <mergeCell ref="J477:K479"/>
    <mergeCell ref="L477:N479"/>
    <mergeCell ref="C474:C476"/>
    <mergeCell ref="C477:C479"/>
    <mergeCell ref="B483:B485"/>
    <mergeCell ref="B480:B482"/>
    <mergeCell ref="D480:F482"/>
    <mergeCell ref="G480:I482"/>
    <mergeCell ref="J480:K482"/>
    <mergeCell ref="L480:N482"/>
    <mergeCell ref="D483:F485"/>
    <mergeCell ref="G483:I485"/>
    <mergeCell ref="J483:K485"/>
    <mergeCell ref="L483:N485"/>
    <mergeCell ref="C480:C482"/>
    <mergeCell ref="C483:C485"/>
    <mergeCell ref="B489:B491"/>
    <mergeCell ref="B486:B488"/>
    <mergeCell ref="D486:F488"/>
    <mergeCell ref="G486:I488"/>
    <mergeCell ref="J486:K488"/>
    <mergeCell ref="L486:N488"/>
    <mergeCell ref="D489:F491"/>
    <mergeCell ref="G489:I491"/>
    <mergeCell ref="J489:K491"/>
    <mergeCell ref="L489:N491"/>
    <mergeCell ref="C486:C488"/>
    <mergeCell ref="C489:C491"/>
    <mergeCell ref="B495:B497"/>
    <mergeCell ref="B492:B494"/>
    <mergeCell ref="D492:F494"/>
    <mergeCell ref="G492:I494"/>
    <mergeCell ref="J492:K494"/>
    <mergeCell ref="L492:N494"/>
    <mergeCell ref="D495:F497"/>
    <mergeCell ref="G495:I497"/>
    <mergeCell ref="J495:K497"/>
    <mergeCell ref="L495:N497"/>
    <mergeCell ref="C492:C494"/>
    <mergeCell ref="C495:C497"/>
    <mergeCell ref="B501:B503"/>
    <mergeCell ref="B498:B500"/>
    <mergeCell ref="D498:F500"/>
    <mergeCell ref="G498:I500"/>
    <mergeCell ref="J498:K500"/>
    <mergeCell ref="L498:N500"/>
    <mergeCell ref="D501:F503"/>
    <mergeCell ref="G501:I503"/>
    <mergeCell ref="J501:K503"/>
    <mergeCell ref="L501:N503"/>
    <mergeCell ref="C498:C500"/>
    <mergeCell ref="C501:C503"/>
    <mergeCell ref="B507:B509"/>
    <mergeCell ref="B504:B506"/>
    <mergeCell ref="D504:F506"/>
    <mergeCell ref="G504:I506"/>
    <mergeCell ref="J504:K506"/>
    <mergeCell ref="L504:N506"/>
    <mergeCell ref="D507:F509"/>
    <mergeCell ref="G507:I509"/>
    <mergeCell ref="J507:K509"/>
    <mergeCell ref="L507:N509"/>
    <mergeCell ref="C504:C506"/>
    <mergeCell ref="C507:C509"/>
    <mergeCell ref="B513:B515"/>
    <mergeCell ref="B510:B512"/>
    <mergeCell ref="D510:F512"/>
    <mergeCell ref="G510:I512"/>
    <mergeCell ref="J510:K512"/>
    <mergeCell ref="L510:N512"/>
    <mergeCell ref="D513:F515"/>
    <mergeCell ref="G513:I515"/>
    <mergeCell ref="J513:K515"/>
    <mergeCell ref="L513:N515"/>
    <mergeCell ref="C510:C512"/>
    <mergeCell ref="C513:C515"/>
    <mergeCell ref="B519:B521"/>
    <mergeCell ref="B516:B518"/>
    <mergeCell ref="D516:F518"/>
    <mergeCell ref="G516:I518"/>
    <mergeCell ref="J516:K518"/>
    <mergeCell ref="L516:N518"/>
    <mergeCell ref="D519:F521"/>
    <mergeCell ref="G519:I521"/>
    <mergeCell ref="J519:K521"/>
    <mergeCell ref="L519:N521"/>
    <mergeCell ref="C516:C518"/>
    <mergeCell ref="C519:C521"/>
    <mergeCell ref="B525:B527"/>
    <mergeCell ref="B522:B524"/>
    <mergeCell ref="D522:F524"/>
    <mergeCell ref="G522:I524"/>
    <mergeCell ref="J522:K524"/>
    <mergeCell ref="L522:N524"/>
    <mergeCell ref="D525:F527"/>
    <mergeCell ref="G525:I527"/>
    <mergeCell ref="J525:K527"/>
    <mergeCell ref="L525:N527"/>
    <mergeCell ref="C522:C524"/>
    <mergeCell ref="C525:C527"/>
    <mergeCell ref="B531:B533"/>
    <mergeCell ref="B528:B530"/>
    <mergeCell ref="D528:F530"/>
    <mergeCell ref="G528:I530"/>
    <mergeCell ref="J528:K530"/>
    <mergeCell ref="L528:N530"/>
    <mergeCell ref="D531:F533"/>
    <mergeCell ref="G531:I533"/>
    <mergeCell ref="J531:K533"/>
    <mergeCell ref="L531:N533"/>
    <mergeCell ref="C528:C530"/>
    <mergeCell ref="C531:C533"/>
    <mergeCell ref="B537:B539"/>
    <mergeCell ref="B534:B536"/>
    <mergeCell ref="D534:F536"/>
    <mergeCell ref="G534:I536"/>
    <mergeCell ref="J534:K536"/>
    <mergeCell ref="L534:N536"/>
    <mergeCell ref="D537:F539"/>
    <mergeCell ref="G537:I539"/>
    <mergeCell ref="J537:K539"/>
    <mergeCell ref="L537:N539"/>
    <mergeCell ref="C534:C536"/>
    <mergeCell ref="C537:C539"/>
    <mergeCell ref="B543:B545"/>
    <mergeCell ref="B540:B542"/>
    <mergeCell ref="D540:F542"/>
    <mergeCell ref="G540:I542"/>
    <mergeCell ref="J540:K542"/>
    <mergeCell ref="L540:N542"/>
    <mergeCell ref="D543:F545"/>
    <mergeCell ref="G543:I545"/>
    <mergeCell ref="J543:K545"/>
    <mergeCell ref="L543:N545"/>
    <mergeCell ref="C540:C542"/>
    <mergeCell ref="C543:C545"/>
    <mergeCell ref="B549:B551"/>
    <mergeCell ref="B546:B548"/>
    <mergeCell ref="D546:F548"/>
    <mergeCell ref="G546:I548"/>
    <mergeCell ref="J546:K548"/>
    <mergeCell ref="L546:N548"/>
    <mergeCell ref="D549:F551"/>
    <mergeCell ref="G549:I551"/>
    <mergeCell ref="J549:K551"/>
    <mergeCell ref="L549:N551"/>
    <mergeCell ref="C546:C548"/>
    <mergeCell ref="C549:C551"/>
    <mergeCell ref="B555:B557"/>
    <mergeCell ref="B552:B554"/>
    <mergeCell ref="D552:F554"/>
    <mergeCell ref="G552:I554"/>
    <mergeCell ref="J552:K554"/>
    <mergeCell ref="L552:N554"/>
    <mergeCell ref="D555:F557"/>
    <mergeCell ref="G555:I557"/>
    <mergeCell ref="J555:K557"/>
    <mergeCell ref="L555:N557"/>
    <mergeCell ref="C552:C554"/>
    <mergeCell ref="C555:C557"/>
    <mergeCell ref="B561:B563"/>
    <mergeCell ref="B558:B560"/>
    <mergeCell ref="D558:F560"/>
    <mergeCell ref="G558:I560"/>
    <mergeCell ref="J558:K560"/>
    <mergeCell ref="L558:N560"/>
    <mergeCell ref="D561:F563"/>
    <mergeCell ref="G561:I563"/>
    <mergeCell ref="J561:K563"/>
    <mergeCell ref="L561:N563"/>
    <mergeCell ref="C558:C560"/>
    <mergeCell ref="C561:C563"/>
    <mergeCell ref="B567:B569"/>
    <mergeCell ref="B564:B566"/>
    <mergeCell ref="D564:F566"/>
    <mergeCell ref="G564:I566"/>
    <mergeCell ref="J564:K566"/>
    <mergeCell ref="L564:N566"/>
    <mergeCell ref="D567:F569"/>
    <mergeCell ref="G567:I569"/>
    <mergeCell ref="J567:K569"/>
    <mergeCell ref="L567:N569"/>
    <mergeCell ref="C564:C566"/>
    <mergeCell ref="C567:C569"/>
    <mergeCell ref="B573:B575"/>
    <mergeCell ref="B570:B572"/>
    <mergeCell ref="D570:F572"/>
    <mergeCell ref="G570:I572"/>
    <mergeCell ref="J570:K572"/>
    <mergeCell ref="L570:N572"/>
    <mergeCell ref="D573:F575"/>
    <mergeCell ref="G573:I575"/>
    <mergeCell ref="J573:K575"/>
    <mergeCell ref="L573:N575"/>
    <mergeCell ref="C570:C572"/>
    <mergeCell ref="C573:C575"/>
    <mergeCell ref="B579:B581"/>
    <mergeCell ref="B576:B578"/>
    <mergeCell ref="D576:F578"/>
    <mergeCell ref="G576:I578"/>
    <mergeCell ref="J576:K578"/>
    <mergeCell ref="L576:N578"/>
    <mergeCell ref="D579:F581"/>
    <mergeCell ref="G579:I581"/>
    <mergeCell ref="J579:K581"/>
    <mergeCell ref="L579:N581"/>
    <mergeCell ref="C576:C578"/>
    <mergeCell ref="C579:C581"/>
    <mergeCell ref="B585:B587"/>
    <mergeCell ref="B582:B584"/>
    <mergeCell ref="D582:F584"/>
    <mergeCell ref="G582:I584"/>
    <mergeCell ref="J582:K584"/>
    <mergeCell ref="L582:N584"/>
    <mergeCell ref="D585:F587"/>
    <mergeCell ref="G585:I587"/>
    <mergeCell ref="J585:K587"/>
    <mergeCell ref="L585:N587"/>
    <mergeCell ref="C582:C584"/>
    <mergeCell ref="C585:C587"/>
    <mergeCell ref="B591:B593"/>
    <mergeCell ref="B588:B590"/>
    <mergeCell ref="D588:F590"/>
    <mergeCell ref="G588:I590"/>
    <mergeCell ref="J588:K590"/>
    <mergeCell ref="L588:N590"/>
    <mergeCell ref="D591:F593"/>
    <mergeCell ref="G591:I593"/>
    <mergeCell ref="J591:K593"/>
    <mergeCell ref="L591:N593"/>
    <mergeCell ref="C588:C590"/>
    <mergeCell ref="C591:C593"/>
    <mergeCell ref="B597:B599"/>
    <mergeCell ref="B594:B596"/>
    <mergeCell ref="D594:F596"/>
    <mergeCell ref="G594:I596"/>
    <mergeCell ref="J594:K596"/>
    <mergeCell ref="L594:N596"/>
    <mergeCell ref="D597:F599"/>
    <mergeCell ref="G597:I599"/>
    <mergeCell ref="J597:K599"/>
    <mergeCell ref="L597:N599"/>
    <mergeCell ref="C594:C596"/>
    <mergeCell ref="C597:C599"/>
    <mergeCell ref="B603:B605"/>
    <mergeCell ref="B600:B602"/>
    <mergeCell ref="D600:F602"/>
    <mergeCell ref="G600:I602"/>
    <mergeCell ref="J600:K602"/>
    <mergeCell ref="L600:N602"/>
    <mergeCell ref="D603:F605"/>
    <mergeCell ref="G603:I605"/>
    <mergeCell ref="J603:K605"/>
    <mergeCell ref="L603:N605"/>
    <mergeCell ref="C600:C602"/>
    <mergeCell ref="C603:C605"/>
    <mergeCell ref="B609:B611"/>
    <mergeCell ref="B606:B608"/>
    <mergeCell ref="D606:F608"/>
    <mergeCell ref="G606:I608"/>
    <mergeCell ref="J606:K608"/>
    <mergeCell ref="L606:N608"/>
    <mergeCell ref="D609:F611"/>
    <mergeCell ref="G609:I611"/>
    <mergeCell ref="B1:U2"/>
    <mergeCell ref="C10:U11"/>
    <mergeCell ref="B618:B620"/>
    <mergeCell ref="B615:B617"/>
    <mergeCell ref="B612:B614"/>
    <mergeCell ref="AH90:AH92"/>
    <mergeCell ref="AH93:AH95"/>
    <mergeCell ref="AH96:AH98"/>
    <mergeCell ref="AH99:AH101"/>
    <mergeCell ref="AH102:AH104"/>
    <mergeCell ref="AH105:AH107"/>
    <mergeCell ref="AH108:AH110"/>
    <mergeCell ref="AH111:AH113"/>
    <mergeCell ref="AH114:AH116"/>
    <mergeCell ref="AH24:AH26"/>
    <mergeCell ref="AH27:AH29"/>
    <mergeCell ref="AH30:AH32"/>
    <mergeCell ref="AH33:AH35"/>
    <mergeCell ref="AH36:AH38"/>
    <mergeCell ref="AH39:AH41"/>
    <mergeCell ref="AH42:AH44"/>
    <mergeCell ref="AH45:AH47"/>
    <mergeCell ref="AH48:AH50"/>
    <mergeCell ref="AH51:AH53"/>
    <mergeCell ref="AH54:AH56"/>
    <mergeCell ref="AH57:AH59"/>
    <mergeCell ref="AH60:AH62"/>
    <mergeCell ref="AH63:AH65"/>
    <mergeCell ref="AH66:AH68"/>
    <mergeCell ref="AH69:AH71"/>
    <mergeCell ref="AH72:AH74"/>
    <mergeCell ref="AH75:AH77"/>
    <mergeCell ref="AH78:AH80"/>
    <mergeCell ref="AH81:AH83"/>
    <mergeCell ref="AH84:AH86"/>
    <mergeCell ref="AH87:AH89"/>
    <mergeCell ref="AH147:AH149"/>
    <mergeCell ref="AH150:AH152"/>
    <mergeCell ref="AH153:AH155"/>
    <mergeCell ref="AH156:AH158"/>
    <mergeCell ref="AH159:AH161"/>
    <mergeCell ref="AH162:AH164"/>
    <mergeCell ref="AH165:AH167"/>
    <mergeCell ref="AH168:AH170"/>
    <mergeCell ref="AH117:AH119"/>
    <mergeCell ref="AH120:AH122"/>
    <mergeCell ref="AH123:AH125"/>
    <mergeCell ref="AH126:AH128"/>
    <mergeCell ref="AH129:AH131"/>
    <mergeCell ref="AH132:AH134"/>
    <mergeCell ref="AH135:AH137"/>
    <mergeCell ref="AH138:AH140"/>
    <mergeCell ref="AH141:AH143"/>
    <mergeCell ref="AH144:AH146"/>
    <mergeCell ref="AH198:AH200"/>
    <mergeCell ref="AH201:AH203"/>
    <mergeCell ref="AH204:AH206"/>
    <mergeCell ref="AH207:AH209"/>
    <mergeCell ref="AH210:AH212"/>
    <mergeCell ref="AH213:AH215"/>
    <mergeCell ref="AH216:AH218"/>
    <mergeCell ref="AH219:AH221"/>
    <mergeCell ref="AH222:AH224"/>
    <mergeCell ref="AH171:AH173"/>
    <mergeCell ref="AH174:AH176"/>
    <mergeCell ref="AH177:AH179"/>
    <mergeCell ref="AH180:AH182"/>
    <mergeCell ref="AH183:AH185"/>
    <mergeCell ref="AH186:AH188"/>
    <mergeCell ref="AH189:AH191"/>
    <mergeCell ref="AH192:AH194"/>
    <mergeCell ref="AH195:AH197"/>
    <mergeCell ref="AH252:AH254"/>
    <mergeCell ref="AH255:AH257"/>
    <mergeCell ref="AH258:AH260"/>
    <mergeCell ref="AH261:AH263"/>
    <mergeCell ref="AH264:AH266"/>
    <mergeCell ref="AH267:AH269"/>
    <mergeCell ref="AH270:AH272"/>
    <mergeCell ref="AH273:AH275"/>
    <mergeCell ref="AH276:AH278"/>
    <mergeCell ref="AH225:AH227"/>
    <mergeCell ref="AH228:AH230"/>
    <mergeCell ref="AH231:AH233"/>
    <mergeCell ref="AH234:AH236"/>
    <mergeCell ref="AH237:AH239"/>
    <mergeCell ref="AH240:AH242"/>
    <mergeCell ref="AH243:AH245"/>
    <mergeCell ref="AH246:AH248"/>
    <mergeCell ref="AH249:AH251"/>
    <mergeCell ref="AH306:AH308"/>
    <mergeCell ref="AH309:AH311"/>
    <mergeCell ref="AH312:AH314"/>
    <mergeCell ref="AH315:AH317"/>
    <mergeCell ref="AH318:AH320"/>
    <mergeCell ref="AH321:AH323"/>
    <mergeCell ref="AH324:AH326"/>
    <mergeCell ref="AH327:AH329"/>
    <mergeCell ref="AH330:AH332"/>
    <mergeCell ref="AH279:AH281"/>
    <mergeCell ref="AH282:AH284"/>
    <mergeCell ref="AH285:AH287"/>
    <mergeCell ref="AH288:AH290"/>
    <mergeCell ref="AH291:AH293"/>
    <mergeCell ref="AH294:AH296"/>
    <mergeCell ref="AH297:AH299"/>
    <mergeCell ref="AH300:AH302"/>
    <mergeCell ref="AH303:AH305"/>
    <mergeCell ref="AH360:AH362"/>
    <mergeCell ref="AH363:AH365"/>
    <mergeCell ref="AH366:AH368"/>
    <mergeCell ref="AH369:AH371"/>
    <mergeCell ref="AH372:AH374"/>
    <mergeCell ref="AH375:AH377"/>
    <mergeCell ref="AH378:AH380"/>
    <mergeCell ref="AH381:AH383"/>
    <mergeCell ref="AH384:AH386"/>
    <mergeCell ref="AH333:AH335"/>
    <mergeCell ref="AH336:AH338"/>
    <mergeCell ref="AH339:AH341"/>
    <mergeCell ref="AH342:AH344"/>
    <mergeCell ref="AH345:AH347"/>
    <mergeCell ref="AH348:AH350"/>
    <mergeCell ref="AH351:AH353"/>
    <mergeCell ref="AH354:AH356"/>
    <mergeCell ref="AH357:AH359"/>
    <mergeCell ref="AH414:AH416"/>
    <mergeCell ref="AH417:AH419"/>
    <mergeCell ref="AH420:AH422"/>
    <mergeCell ref="AH423:AH425"/>
    <mergeCell ref="AH426:AH428"/>
    <mergeCell ref="AH429:AH431"/>
    <mergeCell ref="AH432:AH434"/>
    <mergeCell ref="AH435:AH437"/>
    <mergeCell ref="AH438:AH440"/>
    <mergeCell ref="AH387:AH389"/>
    <mergeCell ref="AH390:AH392"/>
    <mergeCell ref="AH393:AH395"/>
    <mergeCell ref="AH396:AH398"/>
    <mergeCell ref="AH399:AH401"/>
    <mergeCell ref="AH402:AH404"/>
    <mergeCell ref="AH405:AH407"/>
    <mergeCell ref="AH408:AH410"/>
    <mergeCell ref="AH411:AH413"/>
    <mergeCell ref="AH468:AH470"/>
    <mergeCell ref="AH471:AH473"/>
    <mergeCell ref="AH474:AH476"/>
    <mergeCell ref="AH477:AH479"/>
    <mergeCell ref="AH480:AH482"/>
    <mergeCell ref="AH483:AH485"/>
    <mergeCell ref="AH486:AH488"/>
    <mergeCell ref="AH489:AH491"/>
    <mergeCell ref="AH492:AH494"/>
    <mergeCell ref="AH441:AH443"/>
    <mergeCell ref="AH444:AH446"/>
    <mergeCell ref="AH447:AH449"/>
    <mergeCell ref="AH450:AH452"/>
    <mergeCell ref="AH453:AH455"/>
    <mergeCell ref="AH456:AH458"/>
    <mergeCell ref="AH459:AH461"/>
    <mergeCell ref="AH462:AH464"/>
    <mergeCell ref="AH465:AH467"/>
    <mergeCell ref="AH522:AH524"/>
    <mergeCell ref="AH525:AH527"/>
    <mergeCell ref="AH528:AH530"/>
    <mergeCell ref="AH531:AH533"/>
    <mergeCell ref="AH534:AH536"/>
    <mergeCell ref="AH537:AH539"/>
    <mergeCell ref="AH540:AH542"/>
    <mergeCell ref="AH543:AH545"/>
    <mergeCell ref="AH546:AH548"/>
    <mergeCell ref="AH495:AH497"/>
    <mergeCell ref="AH498:AH500"/>
    <mergeCell ref="AH501:AH503"/>
    <mergeCell ref="AH504:AH506"/>
    <mergeCell ref="AH507:AH509"/>
    <mergeCell ref="AH510:AH512"/>
    <mergeCell ref="AH513:AH515"/>
    <mergeCell ref="AH516:AH518"/>
    <mergeCell ref="AH519:AH521"/>
    <mergeCell ref="AH603:AH605"/>
    <mergeCell ref="AH606:AH608"/>
    <mergeCell ref="AH609:AH611"/>
    <mergeCell ref="AH612:AH614"/>
    <mergeCell ref="AH615:AH617"/>
    <mergeCell ref="AH618:AH620"/>
    <mergeCell ref="AH576:AH578"/>
    <mergeCell ref="AH579:AH581"/>
    <mergeCell ref="AH582:AH584"/>
    <mergeCell ref="AH585:AH587"/>
    <mergeCell ref="AH588:AH590"/>
    <mergeCell ref="AH591:AH593"/>
    <mergeCell ref="AH594:AH596"/>
    <mergeCell ref="AH597:AH599"/>
    <mergeCell ref="AH600:AH602"/>
    <mergeCell ref="AH549:AH551"/>
    <mergeCell ref="AH552:AH554"/>
    <mergeCell ref="AH555:AH557"/>
    <mergeCell ref="AH558:AH560"/>
    <mergeCell ref="AH561:AH563"/>
    <mergeCell ref="AH564:AH566"/>
    <mergeCell ref="AH567:AH569"/>
    <mergeCell ref="AH570:AH572"/>
    <mergeCell ref="AH573:AH575"/>
    <mergeCell ref="AI24:AI26"/>
    <mergeCell ref="AI27:AI29"/>
    <mergeCell ref="AI30:AI32"/>
    <mergeCell ref="AI33:AI35"/>
    <mergeCell ref="AI36:AI38"/>
    <mergeCell ref="AI39:AI41"/>
    <mergeCell ref="AI42:AI44"/>
    <mergeCell ref="AI45:AI47"/>
    <mergeCell ref="AI48:AI50"/>
    <mergeCell ref="AI51:AI53"/>
    <mergeCell ref="AI54:AI56"/>
    <mergeCell ref="AI57:AI59"/>
    <mergeCell ref="AI60:AI62"/>
    <mergeCell ref="AI63:AI65"/>
    <mergeCell ref="AI66:AI68"/>
    <mergeCell ref="AI69:AI71"/>
    <mergeCell ref="AI72:AI74"/>
    <mergeCell ref="AI75:AI77"/>
    <mergeCell ref="AI78:AI80"/>
    <mergeCell ref="AI81:AI83"/>
    <mergeCell ref="AI84:AI86"/>
    <mergeCell ref="AI87:AI89"/>
    <mergeCell ref="AI90:AI92"/>
    <mergeCell ref="AI93:AI95"/>
    <mergeCell ref="AI96:AI98"/>
    <mergeCell ref="AI99:AI101"/>
    <mergeCell ref="AI102:AI104"/>
    <mergeCell ref="AI105:AI107"/>
    <mergeCell ref="AI108:AI110"/>
    <mergeCell ref="AI111:AI113"/>
    <mergeCell ref="AI114:AI116"/>
    <mergeCell ref="AI117:AI119"/>
    <mergeCell ref="AI120:AI122"/>
    <mergeCell ref="AI123:AI125"/>
    <mergeCell ref="AI126:AI128"/>
    <mergeCell ref="AI129:AI131"/>
    <mergeCell ref="AI132:AI134"/>
    <mergeCell ref="AI135:AI137"/>
    <mergeCell ref="AI138:AI140"/>
    <mergeCell ref="AI141:AI143"/>
    <mergeCell ref="AI144:AI146"/>
    <mergeCell ref="AI147:AI149"/>
    <mergeCell ref="AI150:AI152"/>
    <mergeCell ref="AI153:AI155"/>
    <mergeCell ref="AI156:AI158"/>
    <mergeCell ref="AI159:AI161"/>
    <mergeCell ref="AI162:AI164"/>
    <mergeCell ref="AI165:AI167"/>
    <mergeCell ref="AI168:AI170"/>
    <mergeCell ref="AI171:AI173"/>
    <mergeCell ref="AI174:AI176"/>
    <mergeCell ref="AI177:AI179"/>
    <mergeCell ref="AI180:AI182"/>
    <mergeCell ref="AI183:AI185"/>
    <mergeCell ref="AI186:AI188"/>
    <mergeCell ref="AI189:AI191"/>
    <mergeCell ref="AI192:AI194"/>
    <mergeCell ref="AI195:AI197"/>
    <mergeCell ref="AI198:AI200"/>
    <mergeCell ref="AI201:AI203"/>
    <mergeCell ref="AI204:AI206"/>
    <mergeCell ref="AI207:AI209"/>
    <mergeCell ref="AI210:AI212"/>
    <mergeCell ref="AI213:AI215"/>
    <mergeCell ref="AI216:AI218"/>
    <mergeCell ref="AI219:AI221"/>
    <mergeCell ref="AI222:AI224"/>
    <mergeCell ref="AI225:AI227"/>
    <mergeCell ref="AI228:AI230"/>
    <mergeCell ref="AI231:AI233"/>
    <mergeCell ref="AI234:AI236"/>
    <mergeCell ref="AI237:AI239"/>
    <mergeCell ref="AI240:AI242"/>
    <mergeCell ref="AI243:AI245"/>
    <mergeCell ref="AI246:AI248"/>
    <mergeCell ref="AI249:AI251"/>
    <mergeCell ref="AI252:AI254"/>
    <mergeCell ref="AI255:AI257"/>
    <mergeCell ref="AI258:AI260"/>
    <mergeCell ref="AI261:AI263"/>
    <mergeCell ref="AI264:AI266"/>
    <mergeCell ref="AI267:AI269"/>
    <mergeCell ref="AI270:AI272"/>
    <mergeCell ref="AI273:AI275"/>
    <mergeCell ref="AI276:AI278"/>
    <mergeCell ref="AI279:AI281"/>
    <mergeCell ref="AI282:AI284"/>
    <mergeCell ref="AI285:AI287"/>
    <mergeCell ref="AI288:AI290"/>
    <mergeCell ref="AI291:AI293"/>
    <mergeCell ref="AI294:AI296"/>
    <mergeCell ref="AI297:AI299"/>
    <mergeCell ref="AI300:AI302"/>
    <mergeCell ref="AI303:AI305"/>
    <mergeCell ref="AI306:AI308"/>
    <mergeCell ref="AI309:AI311"/>
    <mergeCell ref="AI312:AI314"/>
    <mergeCell ref="AI315:AI317"/>
    <mergeCell ref="AI318:AI320"/>
    <mergeCell ref="AI321:AI323"/>
    <mergeCell ref="AI324:AI326"/>
    <mergeCell ref="AI327:AI329"/>
    <mergeCell ref="AI330:AI332"/>
    <mergeCell ref="AI333:AI335"/>
    <mergeCell ref="AI336:AI338"/>
    <mergeCell ref="AI339:AI341"/>
    <mergeCell ref="AI342:AI344"/>
    <mergeCell ref="AI345:AI347"/>
    <mergeCell ref="AI348:AI350"/>
    <mergeCell ref="AI351:AI353"/>
    <mergeCell ref="AI354:AI356"/>
    <mergeCell ref="AI357:AI359"/>
    <mergeCell ref="AI360:AI362"/>
    <mergeCell ref="AI363:AI365"/>
    <mergeCell ref="AI366:AI368"/>
    <mergeCell ref="AI369:AI371"/>
    <mergeCell ref="AI372:AI374"/>
    <mergeCell ref="AI375:AI377"/>
    <mergeCell ref="AI378:AI380"/>
    <mergeCell ref="AI489:AI491"/>
    <mergeCell ref="AI492:AI494"/>
    <mergeCell ref="AI495:AI497"/>
    <mergeCell ref="AI498:AI500"/>
    <mergeCell ref="AI501:AI503"/>
    <mergeCell ref="AI504:AI506"/>
    <mergeCell ref="AI507:AI509"/>
    <mergeCell ref="AI510:AI512"/>
    <mergeCell ref="AI513:AI515"/>
    <mergeCell ref="AI516:AI518"/>
    <mergeCell ref="AI519:AI521"/>
    <mergeCell ref="AI522:AI524"/>
    <mergeCell ref="AI525:AI527"/>
    <mergeCell ref="AI528:AI530"/>
    <mergeCell ref="AI381:AI383"/>
    <mergeCell ref="AI384:AI386"/>
    <mergeCell ref="AI387:AI389"/>
    <mergeCell ref="AI390:AI392"/>
    <mergeCell ref="AI393:AI395"/>
    <mergeCell ref="AI396:AI398"/>
    <mergeCell ref="AI399:AI401"/>
    <mergeCell ref="AI402:AI404"/>
    <mergeCell ref="AI405:AI407"/>
    <mergeCell ref="AI408:AI410"/>
    <mergeCell ref="AI411:AI413"/>
    <mergeCell ref="AI414:AI416"/>
    <mergeCell ref="AI417:AI419"/>
    <mergeCell ref="AI420:AI422"/>
    <mergeCell ref="AI423:AI425"/>
    <mergeCell ref="AI426:AI428"/>
    <mergeCell ref="AI429:AI431"/>
    <mergeCell ref="AH21:AH23"/>
    <mergeCell ref="AI21:AI23"/>
    <mergeCell ref="AI585:AI587"/>
    <mergeCell ref="AI588:AI590"/>
    <mergeCell ref="AI591:AI593"/>
    <mergeCell ref="AI594:AI596"/>
    <mergeCell ref="AI597:AI599"/>
    <mergeCell ref="AI600:AI602"/>
    <mergeCell ref="AI603:AI605"/>
    <mergeCell ref="AI606:AI608"/>
    <mergeCell ref="AI609:AI611"/>
    <mergeCell ref="AI612:AI614"/>
    <mergeCell ref="AI582:AI584"/>
    <mergeCell ref="AI432:AI434"/>
    <mergeCell ref="AI435:AI437"/>
    <mergeCell ref="AI438:AI440"/>
    <mergeCell ref="AI441:AI443"/>
    <mergeCell ref="AI444:AI446"/>
    <mergeCell ref="AI447:AI449"/>
    <mergeCell ref="AI450:AI452"/>
    <mergeCell ref="AI453:AI455"/>
    <mergeCell ref="AI456:AI458"/>
    <mergeCell ref="AI459:AI461"/>
    <mergeCell ref="AI462:AI464"/>
    <mergeCell ref="AI465:AI467"/>
    <mergeCell ref="AI468:AI470"/>
    <mergeCell ref="AI471:AI473"/>
    <mergeCell ref="AI474:AI476"/>
    <mergeCell ref="AI477:AI479"/>
    <mergeCell ref="AI480:AI482"/>
    <mergeCell ref="AI483:AI485"/>
    <mergeCell ref="AI486:AI488"/>
    <mergeCell ref="AI615:AI617"/>
    <mergeCell ref="AI618:AI620"/>
    <mergeCell ref="AI531:AI533"/>
    <mergeCell ref="AI534:AI536"/>
    <mergeCell ref="AI537:AI539"/>
    <mergeCell ref="AI540:AI542"/>
    <mergeCell ref="AI543:AI545"/>
    <mergeCell ref="AI546:AI548"/>
    <mergeCell ref="AI549:AI551"/>
    <mergeCell ref="AI552:AI554"/>
    <mergeCell ref="AI555:AI557"/>
    <mergeCell ref="AI558:AI560"/>
    <mergeCell ref="AI561:AI563"/>
    <mergeCell ref="AI564:AI566"/>
    <mergeCell ref="AI567:AI569"/>
    <mergeCell ref="AI570:AI572"/>
    <mergeCell ref="AI573:AI575"/>
    <mergeCell ref="AI576:AI578"/>
    <mergeCell ref="AI579:AI581"/>
    <mergeCell ref="O21:O23"/>
    <mergeCell ref="P21:P23"/>
    <mergeCell ref="Q21:Q23"/>
    <mergeCell ref="R21:R23"/>
    <mergeCell ref="S21:S23"/>
    <mergeCell ref="T21:T23"/>
    <mergeCell ref="U21:U23"/>
    <mergeCell ref="O24:O26"/>
    <mergeCell ref="P24:P26"/>
    <mergeCell ref="Q24:Q26"/>
    <mergeCell ref="R24:R26"/>
    <mergeCell ref="S24:S26"/>
    <mergeCell ref="T24:T26"/>
    <mergeCell ref="U24:U26"/>
    <mergeCell ref="O27:O29"/>
    <mergeCell ref="P27:P29"/>
    <mergeCell ref="Q27:Q29"/>
    <mergeCell ref="R27:R29"/>
    <mergeCell ref="S27:S29"/>
    <mergeCell ref="T27:T29"/>
    <mergeCell ref="U27:U29"/>
    <mergeCell ref="O30:O32"/>
    <mergeCell ref="P30:P32"/>
    <mergeCell ref="Q30:Q32"/>
    <mergeCell ref="R30:R32"/>
    <mergeCell ref="S30:S32"/>
    <mergeCell ref="T30:T32"/>
    <mergeCell ref="U30:U32"/>
    <mergeCell ref="O33:O35"/>
    <mergeCell ref="P33:P35"/>
    <mergeCell ref="Q33:Q35"/>
    <mergeCell ref="R33:R35"/>
    <mergeCell ref="S33:S35"/>
    <mergeCell ref="T33:T35"/>
    <mergeCell ref="U33:U35"/>
    <mergeCell ref="O36:O38"/>
    <mergeCell ref="P36:P38"/>
    <mergeCell ref="Q36:Q38"/>
    <mergeCell ref="R36:R38"/>
    <mergeCell ref="S36:S38"/>
    <mergeCell ref="T36:T38"/>
    <mergeCell ref="U36:U38"/>
    <mergeCell ref="O39:O41"/>
    <mergeCell ref="P39:P41"/>
    <mergeCell ref="Q39:Q41"/>
    <mergeCell ref="R39:R41"/>
    <mergeCell ref="S39:S41"/>
    <mergeCell ref="T39:T41"/>
    <mergeCell ref="U39:U41"/>
    <mergeCell ref="O42:O44"/>
    <mergeCell ref="P42:P44"/>
    <mergeCell ref="Q42:Q44"/>
    <mergeCell ref="R42:R44"/>
    <mergeCell ref="S42:S44"/>
    <mergeCell ref="T42:T44"/>
    <mergeCell ref="U42:U44"/>
    <mergeCell ref="O45:O47"/>
    <mergeCell ref="P45:P47"/>
    <mergeCell ref="Q45:Q47"/>
    <mergeCell ref="R45:R47"/>
    <mergeCell ref="S45:S47"/>
    <mergeCell ref="T45:T47"/>
    <mergeCell ref="U45:U47"/>
    <mergeCell ref="O48:O50"/>
    <mergeCell ref="P48:P50"/>
    <mergeCell ref="Q48:Q50"/>
    <mergeCell ref="R48:R50"/>
    <mergeCell ref="S48:S50"/>
    <mergeCell ref="T48:T50"/>
    <mergeCell ref="U48:U50"/>
    <mergeCell ref="O51:O53"/>
    <mergeCell ref="P51:P53"/>
    <mergeCell ref="Q51:Q53"/>
    <mergeCell ref="R51:R53"/>
    <mergeCell ref="S51:S53"/>
    <mergeCell ref="T51:T53"/>
    <mergeCell ref="U51:U53"/>
    <mergeCell ref="O54:O56"/>
    <mergeCell ref="P54:P56"/>
    <mergeCell ref="Q54:Q56"/>
    <mergeCell ref="R54:R56"/>
    <mergeCell ref="S54:S56"/>
    <mergeCell ref="T54:T56"/>
    <mergeCell ref="U54:U56"/>
    <mergeCell ref="O57:O59"/>
    <mergeCell ref="P57:P59"/>
    <mergeCell ref="Q57:Q59"/>
    <mergeCell ref="R57:R59"/>
    <mergeCell ref="S57:S59"/>
    <mergeCell ref="T57:T59"/>
    <mergeCell ref="U57:U59"/>
    <mergeCell ref="O60:O62"/>
    <mergeCell ref="P60:P62"/>
    <mergeCell ref="Q60:Q62"/>
    <mergeCell ref="R60:R62"/>
    <mergeCell ref="S60:S62"/>
    <mergeCell ref="T60:T62"/>
    <mergeCell ref="U60:U62"/>
    <mergeCell ref="O63:O65"/>
    <mergeCell ref="P63:P65"/>
    <mergeCell ref="Q63:Q65"/>
    <mergeCell ref="R63:R65"/>
    <mergeCell ref="S63:S65"/>
    <mergeCell ref="T63:T65"/>
    <mergeCell ref="U63:U65"/>
    <mergeCell ref="O66:O68"/>
    <mergeCell ref="P66:P68"/>
    <mergeCell ref="Q66:Q68"/>
    <mergeCell ref="R66:R68"/>
    <mergeCell ref="S66:S68"/>
    <mergeCell ref="T66:T68"/>
    <mergeCell ref="U66:U68"/>
    <mergeCell ref="O69:O71"/>
    <mergeCell ref="P69:P71"/>
    <mergeCell ref="Q69:Q71"/>
    <mergeCell ref="R69:R71"/>
    <mergeCell ref="S69:S71"/>
    <mergeCell ref="T69:T71"/>
    <mergeCell ref="U69:U71"/>
    <mergeCell ref="O72:O74"/>
    <mergeCell ref="P72:P74"/>
    <mergeCell ref="Q72:Q74"/>
    <mergeCell ref="R72:R74"/>
    <mergeCell ref="S72:S74"/>
    <mergeCell ref="T72:T74"/>
    <mergeCell ref="U72:U74"/>
    <mergeCell ref="O75:O77"/>
    <mergeCell ref="P75:P77"/>
    <mergeCell ref="Q75:Q77"/>
    <mergeCell ref="R75:R77"/>
    <mergeCell ref="S75:S77"/>
    <mergeCell ref="T75:T77"/>
    <mergeCell ref="U75:U77"/>
    <mergeCell ref="O78:O80"/>
    <mergeCell ref="P78:P80"/>
    <mergeCell ref="Q78:Q80"/>
    <mergeCell ref="R78:R80"/>
    <mergeCell ref="S78:S80"/>
    <mergeCell ref="T78:T80"/>
    <mergeCell ref="U78:U80"/>
    <mergeCell ref="O81:O83"/>
    <mergeCell ref="P81:P83"/>
    <mergeCell ref="Q81:Q83"/>
    <mergeCell ref="R81:R83"/>
    <mergeCell ref="S81:S83"/>
    <mergeCell ref="T81:T83"/>
    <mergeCell ref="U81:U83"/>
    <mergeCell ref="O84:O86"/>
    <mergeCell ref="P84:P86"/>
    <mergeCell ref="Q84:Q86"/>
    <mergeCell ref="R84:R86"/>
    <mergeCell ref="S84:S86"/>
    <mergeCell ref="T84:T86"/>
    <mergeCell ref="U84:U86"/>
    <mergeCell ref="O87:O89"/>
    <mergeCell ref="P87:P89"/>
    <mergeCell ref="Q87:Q89"/>
    <mergeCell ref="R87:R89"/>
    <mergeCell ref="S87:S89"/>
    <mergeCell ref="T87:T89"/>
    <mergeCell ref="U87:U89"/>
    <mergeCell ref="O90:O92"/>
    <mergeCell ref="P90:P92"/>
    <mergeCell ref="Q90:Q92"/>
    <mergeCell ref="R90:R92"/>
    <mergeCell ref="S90:S92"/>
    <mergeCell ref="T90:T92"/>
    <mergeCell ref="U90:U92"/>
    <mergeCell ref="O93:O95"/>
    <mergeCell ref="P93:P95"/>
    <mergeCell ref="Q93:Q95"/>
    <mergeCell ref="R93:R95"/>
    <mergeCell ref="S93:S95"/>
    <mergeCell ref="T93:T95"/>
    <mergeCell ref="U93:U95"/>
    <mergeCell ref="O96:O98"/>
    <mergeCell ref="P96:P98"/>
    <mergeCell ref="Q96:Q98"/>
    <mergeCell ref="R96:R98"/>
    <mergeCell ref="S96:S98"/>
    <mergeCell ref="T96:T98"/>
    <mergeCell ref="U96:U98"/>
    <mergeCell ref="O99:O101"/>
    <mergeCell ref="P99:P101"/>
    <mergeCell ref="Q99:Q101"/>
    <mergeCell ref="R99:R101"/>
    <mergeCell ref="S99:S101"/>
    <mergeCell ref="T99:T101"/>
    <mergeCell ref="U99:U101"/>
    <mergeCell ref="O102:O104"/>
    <mergeCell ref="P102:P104"/>
    <mergeCell ref="Q102:Q104"/>
    <mergeCell ref="R102:R104"/>
    <mergeCell ref="S102:S104"/>
    <mergeCell ref="T102:T104"/>
    <mergeCell ref="U102:U104"/>
    <mergeCell ref="O105:O107"/>
    <mergeCell ref="P105:P107"/>
    <mergeCell ref="Q105:Q107"/>
    <mergeCell ref="R105:R107"/>
    <mergeCell ref="S105:S107"/>
    <mergeCell ref="T105:T107"/>
    <mergeCell ref="U105:U107"/>
    <mergeCell ref="O108:O110"/>
    <mergeCell ref="P108:P110"/>
    <mergeCell ref="Q108:Q110"/>
    <mergeCell ref="R108:R110"/>
    <mergeCell ref="S108:S110"/>
    <mergeCell ref="T108:T110"/>
    <mergeCell ref="U108:U110"/>
    <mergeCell ref="O111:O113"/>
    <mergeCell ref="P111:P113"/>
    <mergeCell ref="Q111:Q113"/>
    <mergeCell ref="R111:R113"/>
    <mergeCell ref="S111:S113"/>
    <mergeCell ref="T111:T113"/>
    <mergeCell ref="U111:U113"/>
    <mergeCell ref="O114:O116"/>
    <mergeCell ref="P114:P116"/>
    <mergeCell ref="Q114:Q116"/>
    <mergeCell ref="R114:R116"/>
    <mergeCell ref="S114:S116"/>
    <mergeCell ref="T114:T116"/>
    <mergeCell ref="U114:U116"/>
    <mergeCell ref="O117:O119"/>
    <mergeCell ref="P117:P119"/>
    <mergeCell ref="Q117:Q119"/>
    <mergeCell ref="R117:R119"/>
    <mergeCell ref="S117:S119"/>
    <mergeCell ref="T117:T119"/>
    <mergeCell ref="U117:U119"/>
    <mergeCell ref="O120:O122"/>
    <mergeCell ref="P120:P122"/>
    <mergeCell ref="Q120:Q122"/>
    <mergeCell ref="R120:R122"/>
    <mergeCell ref="S120:S122"/>
    <mergeCell ref="T120:T122"/>
    <mergeCell ref="U120:U122"/>
    <mergeCell ref="O123:O125"/>
    <mergeCell ref="P123:P125"/>
    <mergeCell ref="Q123:Q125"/>
    <mergeCell ref="R123:R125"/>
    <mergeCell ref="S123:S125"/>
    <mergeCell ref="T123:T125"/>
    <mergeCell ref="U123:U125"/>
    <mergeCell ref="O126:O128"/>
    <mergeCell ref="P126:P128"/>
    <mergeCell ref="Q126:Q128"/>
    <mergeCell ref="R126:R128"/>
    <mergeCell ref="S126:S128"/>
    <mergeCell ref="T126:T128"/>
    <mergeCell ref="U126:U128"/>
    <mergeCell ref="O129:O131"/>
    <mergeCell ref="P129:P131"/>
    <mergeCell ref="Q129:Q131"/>
    <mergeCell ref="R129:R131"/>
    <mergeCell ref="S129:S131"/>
    <mergeCell ref="T129:T131"/>
    <mergeCell ref="U129:U131"/>
    <mergeCell ref="O132:O134"/>
    <mergeCell ref="P132:P134"/>
    <mergeCell ref="Q132:Q134"/>
    <mergeCell ref="R132:R134"/>
    <mergeCell ref="S132:S134"/>
    <mergeCell ref="T132:T134"/>
    <mergeCell ref="U132:U134"/>
    <mergeCell ref="O135:O137"/>
    <mergeCell ref="P135:P137"/>
    <mergeCell ref="Q135:Q137"/>
    <mergeCell ref="R135:R137"/>
    <mergeCell ref="S135:S137"/>
    <mergeCell ref="T135:T137"/>
    <mergeCell ref="U135:U137"/>
    <mergeCell ref="O138:O140"/>
    <mergeCell ref="P138:P140"/>
    <mergeCell ref="Q138:Q140"/>
    <mergeCell ref="R138:R140"/>
    <mergeCell ref="S138:S140"/>
    <mergeCell ref="T138:T140"/>
    <mergeCell ref="U138:U140"/>
    <mergeCell ref="O141:O143"/>
    <mergeCell ref="P141:P143"/>
    <mergeCell ref="Q141:Q143"/>
    <mergeCell ref="R141:R143"/>
    <mergeCell ref="S141:S143"/>
    <mergeCell ref="T141:T143"/>
    <mergeCell ref="U141:U143"/>
    <mergeCell ref="O144:O146"/>
    <mergeCell ref="P144:P146"/>
    <mergeCell ref="Q144:Q146"/>
    <mergeCell ref="R144:R146"/>
    <mergeCell ref="S144:S146"/>
    <mergeCell ref="T144:T146"/>
    <mergeCell ref="U144:U146"/>
    <mergeCell ref="O147:O149"/>
    <mergeCell ref="P147:P149"/>
    <mergeCell ref="Q147:Q149"/>
    <mergeCell ref="R147:R149"/>
    <mergeCell ref="S147:S149"/>
    <mergeCell ref="T147:T149"/>
    <mergeCell ref="U147:U149"/>
    <mergeCell ref="O150:O152"/>
    <mergeCell ref="P150:P152"/>
    <mergeCell ref="Q150:Q152"/>
    <mergeCell ref="R150:R152"/>
    <mergeCell ref="S150:S152"/>
    <mergeCell ref="T150:T152"/>
    <mergeCell ref="U150:U152"/>
    <mergeCell ref="O153:O155"/>
    <mergeCell ref="P153:P155"/>
    <mergeCell ref="Q153:Q155"/>
    <mergeCell ref="R153:R155"/>
    <mergeCell ref="S153:S155"/>
    <mergeCell ref="T153:T155"/>
    <mergeCell ref="U153:U155"/>
    <mergeCell ref="O156:O158"/>
    <mergeCell ref="P156:P158"/>
    <mergeCell ref="Q156:Q158"/>
    <mergeCell ref="R156:R158"/>
    <mergeCell ref="S156:S158"/>
    <mergeCell ref="T156:T158"/>
    <mergeCell ref="U156:U158"/>
    <mergeCell ref="O159:O161"/>
    <mergeCell ref="P159:P161"/>
    <mergeCell ref="Q159:Q161"/>
    <mergeCell ref="R159:R161"/>
    <mergeCell ref="S159:S161"/>
    <mergeCell ref="T159:T161"/>
    <mergeCell ref="U159:U161"/>
    <mergeCell ref="O162:O164"/>
    <mergeCell ref="P162:P164"/>
    <mergeCell ref="Q162:Q164"/>
    <mergeCell ref="R162:R164"/>
    <mergeCell ref="S162:S164"/>
    <mergeCell ref="T162:T164"/>
    <mergeCell ref="U162:U164"/>
    <mergeCell ref="O165:O167"/>
    <mergeCell ref="P165:P167"/>
    <mergeCell ref="Q165:Q167"/>
    <mergeCell ref="R165:R167"/>
    <mergeCell ref="S165:S167"/>
    <mergeCell ref="T165:T167"/>
    <mergeCell ref="U165:U167"/>
    <mergeCell ref="O168:O170"/>
    <mergeCell ref="P168:P170"/>
    <mergeCell ref="Q168:Q170"/>
    <mergeCell ref="R168:R170"/>
    <mergeCell ref="S168:S170"/>
    <mergeCell ref="T168:T170"/>
    <mergeCell ref="U168:U170"/>
    <mergeCell ref="O171:O173"/>
    <mergeCell ref="P171:P173"/>
    <mergeCell ref="Q171:Q173"/>
    <mergeCell ref="R171:R173"/>
    <mergeCell ref="S171:S173"/>
    <mergeCell ref="T171:T173"/>
    <mergeCell ref="U171:U173"/>
    <mergeCell ref="O174:O176"/>
    <mergeCell ref="P174:P176"/>
    <mergeCell ref="Q174:Q176"/>
    <mergeCell ref="R174:R176"/>
    <mergeCell ref="S174:S176"/>
    <mergeCell ref="T174:T176"/>
    <mergeCell ref="U174:U176"/>
    <mergeCell ref="O177:O179"/>
    <mergeCell ref="P177:P179"/>
    <mergeCell ref="Q177:Q179"/>
    <mergeCell ref="R177:R179"/>
    <mergeCell ref="S177:S179"/>
    <mergeCell ref="T177:T179"/>
    <mergeCell ref="U177:U179"/>
    <mergeCell ref="O180:O182"/>
    <mergeCell ref="P180:P182"/>
    <mergeCell ref="Q180:Q182"/>
    <mergeCell ref="R180:R182"/>
    <mergeCell ref="S180:S182"/>
    <mergeCell ref="T180:T182"/>
    <mergeCell ref="U180:U182"/>
    <mergeCell ref="O183:O185"/>
    <mergeCell ref="P183:P185"/>
    <mergeCell ref="Q183:Q185"/>
    <mergeCell ref="R183:R185"/>
    <mergeCell ref="S183:S185"/>
    <mergeCell ref="T183:T185"/>
    <mergeCell ref="U183:U185"/>
    <mergeCell ref="O186:O188"/>
    <mergeCell ref="P186:P188"/>
    <mergeCell ref="Q186:Q188"/>
    <mergeCell ref="R186:R188"/>
    <mergeCell ref="S186:S188"/>
    <mergeCell ref="T186:T188"/>
    <mergeCell ref="U186:U188"/>
    <mergeCell ref="O189:O191"/>
    <mergeCell ref="P189:P191"/>
    <mergeCell ref="Q189:Q191"/>
    <mergeCell ref="R189:R191"/>
    <mergeCell ref="S189:S191"/>
    <mergeCell ref="T189:T191"/>
    <mergeCell ref="U189:U191"/>
    <mergeCell ref="O192:O194"/>
    <mergeCell ref="P192:P194"/>
    <mergeCell ref="Q192:Q194"/>
    <mergeCell ref="R192:R194"/>
    <mergeCell ref="S192:S194"/>
    <mergeCell ref="T192:T194"/>
    <mergeCell ref="U192:U194"/>
    <mergeCell ref="O195:O197"/>
    <mergeCell ref="P195:P197"/>
    <mergeCell ref="Q195:Q197"/>
    <mergeCell ref="R195:R197"/>
    <mergeCell ref="S195:S197"/>
    <mergeCell ref="T195:T197"/>
    <mergeCell ref="U195:U197"/>
    <mergeCell ref="O198:O200"/>
    <mergeCell ref="P198:P200"/>
    <mergeCell ref="Q198:Q200"/>
    <mergeCell ref="R198:R200"/>
    <mergeCell ref="S198:S200"/>
    <mergeCell ref="T198:T200"/>
    <mergeCell ref="U198:U200"/>
    <mergeCell ref="O201:O203"/>
    <mergeCell ref="P201:P203"/>
    <mergeCell ref="Q201:Q203"/>
    <mergeCell ref="R201:R203"/>
    <mergeCell ref="S201:S203"/>
    <mergeCell ref="T201:T203"/>
    <mergeCell ref="U201:U203"/>
    <mergeCell ref="O204:O206"/>
    <mergeCell ref="P204:P206"/>
    <mergeCell ref="Q204:Q206"/>
    <mergeCell ref="R204:R206"/>
    <mergeCell ref="S204:S206"/>
    <mergeCell ref="T204:T206"/>
    <mergeCell ref="U204:U206"/>
    <mergeCell ref="O207:O209"/>
    <mergeCell ref="P207:P209"/>
    <mergeCell ref="Q207:Q209"/>
    <mergeCell ref="R207:R209"/>
    <mergeCell ref="S207:S209"/>
    <mergeCell ref="T207:T209"/>
    <mergeCell ref="U207:U209"/>
    <mergeCell ref="O210:O212"/>
    <mergeCell ref="P210:P212"/>
    <mergeCell ref="Q210:Q212"/>
    <mergeCell ref="R210:R212"/>
    <mergeCell ref="S210:S212"/>
    <mergeCell ref="T210:T212"/>
    <mergeCell ref="U210:U212"/>
    <mergeCell ref="O213:O215"/>
    <mergeCell ref="P213:P215"/>
    <mergeCell ref="Q213:Q215"/>
    <mergeCell ref="R213:R215"/>
    <mergeCell ref="S213:S215"/>
    <mergeCell ref="T213:T215"/>
    <mergeCell ref="U213:U215"/>
    <mergeCell ref="O216:O218"/>
    <mergeCell ref="P216:P218"/>
    <mergeCell ref="Q216:Q218"/>
    <mergeCell ref="R216:R218"/>
    <mergeCell ref="S216:S218"/>
    <mergeCell ref="T216:T218"/>
    <mergeCell ref="U216:U218"/>
    <mergeCell ref="O219:O221"/>
    <mergeCell ref="P219:P221"/>
    <mergeCell ref="Q219:Q221"/>
    <mergeCell ref="R219:R221"/>
    <mergeCell ref="S219:S221"/>
    <mergeCell ref="T219:T221"/>
    <mergeCell ref="U219:U221"/>
    <mergeCell ref="O222:O224"/>
    <mergeCell ref="P222:P224"/>
    <mergeCell ref="Q222:Q224"/>
    <mergeCell ref="R222:R224"/>
    <mergeCell ref="S222:S224"/>
    <mergeCell ref="T222:T224"/>
    <mergeCell ref="U222:U224"/>
    <mergeCell ref="O225:O227"/>
    <mergeCell ref="P225:P227"/>
    <mergeCell ref="Q225:Q227"/>
    <mergeCell ref="R225:R227"/>
    <mergeCell ref="S225:S227"/>
    <mergeCell ref="T225:T227"/>
    <mergeCell ref="U225:U227"/>
    <mergeCell ref="O228:O230"/>
    <mergeCell ref="P228:P230"/>
    <mergeCell ref="Q228:Q230"/>
    <mergeCell ref="R228:R230"/>
    <mergeCell ref="S228:S230"/>
    <mergeCell ref="T228:T230"/>
    <mergeCell ref="U228:U230"/>
    <mergeCell ref="O231:O233"/>
    <mergeCell ref="P231:P233"/>
    <mergeCell ref="Q231:Q233"/>
    <mergeCell ref="R231:R233"/>
    <mergeCell ref="S231:S233"/>
    <mergeCell ref="T231:T233"/>
    <mergeCell ref="U231:U233"/>
    <mergeCell ref="O234:O236"/>
    <mergeCell ref="P234:P236"/>
    <mergeCell ref="Q234:Q236"/>
    <mergeCell ref="R234:R236"/>
    <mergeCell ref="S234:S236"/>
    <mergeCell ref="T234:T236"/>
    <mergeCell ref="U234:U236"/>
    <mergeCell ref="O237:O239"/>
    <mergeCell ref="P237:P239"/>
    <mergeCell ref="Q237:Q239"/>
    <mergeCell ref="R237:R239"/>
    <mergeCell ref="S237:S239"/>
    <mergeCell ref="T237:T239"/>
    <mergeCell ref="U237:U239"/>
    <mergeCell ref="O240:O242"/>
    <mergeCell ref="P240:P242"/>
    <mergeCell ref="Q240:Q242"/>
    <mergeCell ref="R240:R242"/>
    <mergeCell ref="S240:S242"/>
    <mergeCell ref="T240:T242"/>
    <mergeCell ref="U240:U242"/>
    <mergeCell ref="O243:O245"/>
    <mergeCell ref="P243:P245"/>
    <mergeCell ref="Q243:Q245"/>
    <mergeCell ref="R243:R245"/>
    <mergeCell ref="S243:S245"/>
    <mergeCell ref="T243:T245"/>
    <mergeCell ref="U243:U245"/>
    <mergeCell ref="O246:O248"/>
    <mergeCell ref="P246:P248"/>
    <mergeCell ref="Q246:Q248"/>
    <mergeCell ref="R246:R248"/>
    <mergeCell ref="S246:S248"/>
    <mergeCell ref="T246:T248"/>
    <mergeCell ref="U246:U248"/>
    <mergeCell ref="O249:O251"/>
    <mergeCell ref="P249:P251"/>
    <mergeCell ref="Q249:Q251"/>
    <mergeCell ref="R249:R251"/>
    <mergeCell ref="S249:S251"/>
    <mergeCell ref="T249:T251"/>
    <mergeCell ref="U249:U251"/>
    <mergeCell ref="O252:O254"/>
    <mergeCell ref="P252:P254"/>
    <mergeCell ref="Q252:Q254"/>
    <mergeCell ref="R252:R254"/>
    <mergeCell ref="S252:S254"/>
    <mergeCell ref="T252:T254"/>
    <mergeCell ref="U252:U254"/>
    <mergeCell ref="O255:O257"/>
    <mergeCell ref="P255:P257"/>
    <mergeCell ref="Q255:Q257"/>
    <mergeCell ref="R255:R257"/>
    <mergeCell ref="S255:S257"/>
    <mergeCell ref="T255:T257"/>
    <mergeCell ref="U255:U257"/>
    <mergeCell ref="O258:O260"/>
    <mergeCell ref="P258:P260"/>
    <mergeCell ref="Q258:Q260"/>
    <mergeCell ref="R258:R260"/>
    <mergeCell ref="S258:S260"/>
    <mergeCell ref="T258:T260"/>
    <mergeCell ref="U258:U260"/>
    <mergeCell ref="O261:O263"/>
    <mergeCell ref="P261:P263"/>
    <mergeCell ref="Q261:Q263"/>
    <mergeCell ref="R261:R263"/>
    <mergeCell ref="S261:S263"/>
    <mergeCell ref="T261:T263"/>
    <mergeCell ref="U261:U263"/>
    <mergeCell ref="O264:O266"/>
    <mergeCell ref="P264:P266"/>
    <mergeCell ref="Q264:Q266"/>
    <mergeCell ref="R264:R266"/>
    <mergeCell ref="S264:S266"/>
    <mergeCell ref="T264:T266"/>
    <mergeCell ref="U264:U266"/>
    <mergeCell ref="O267:O269"/>
    <mergeCell ref="P267:P269"/>
    <mergeCell ref="Q267:Q269"/>
    <mergeCell ref="R267:R269"/>
    <mergeCell ref="S267:S269"/>
    <mergeCell ref="T267:T269"/>
    <mergeCell ref="U267:U269"/>
    <mergeCell ref="O270:O272"/>
    <mergeCell ref="P270:P272"/>
    <mergeCell ref="Q270:Q272"/>
    <mergeCell ref="R270:R272"/>
    <mergeCell ref="S270:S272"/>
    <mergeCell ref="T270:T272"/>
    <mergeCell ref="U270:U272"/>
    <mergeCell ref="O273:O275"/>
    <mergeCell ref="P273:P275"/>
    <mergeCell ref="Q273:Q275"/>
    <mergeCell ref="R273:R275"/>
    <mergeCell ref="S273:S275"/>
    <mergeCell ref="T273:T275"/>
    <mergeCell ref="U273:U275"/>
    <mergeCell ref="O276:O278"/>
    <mergeCell ref="P276:P278"/>
    <mergeCell ref="Q276:Q278"/>
    <mergeCell ref="R276:R278"/>
    <mergeCell ref="S276:S278"/>
    <mergeCell ref="T276:T278"/>
    <mergeCell ref="U276:U278"/>
    <mergeCell ref="O279:O281"/>
    <mergeCell ref="P279:P281"/>
    <mergeCell ref="Q279:Q281"/>
    <mergeCell ref="R279:R281"/>
    <mergeCell ref="S279:S281"/>
    <mergeCell ref="T279:T281"/>
    <mergeCell ref="U279:U281"/>
    <mergeCell ref="O282:O284"/>
    <mergeCell ref="P282:P284"/>
    <mergeCell ref="Q282:Q284"/>
    <mergeCell ref="R282:R284"/>
    <mergeCell ref="S282:S284"/>
    <mergeCell ref="T282:T284"/>
    <mergeCell ref="U282:U284"/>
    <mergeCell ref="O285:O287"/>
    <mergeCell ref="P285:P287"/>
    <mergeCell ref="Q285:Q287"/>
    <mergeCell ref="R285:R287"/>
    <mergeCell ref="S285:S287"/>
    <mergeCell ref="T285:T287"/>
    <mergeCell ref="U285:U287"/>
    <mergeCell ref="O288:O290"/>
    <mergeCell ref="P288:P290"/>
    <mergeCell ref="Q288:Q290"/>
    <mergeCell ref="R288:R290"/>
    <mergeCell ref="S288:S290"/>
    <mergeCell ref="T288:T290"/>
    <mergeCell ref="U288:U290"/>
    <mergeCell ref="O291:O293"/>
    <mergeCell ref="P291:P293"/>
    <mergeCell ref="Q291:Q293"/>
    <mergeCell ref="R291:R293"/>
    <mergeCell ref="S291:S293"/>
    <mergeCell ref="T291:T293"/>
    <mergeCell ref="U291:U293"/>
    <mergeCell ref="O294:O296"/>
    <mergeCell ref="P294:P296"/>
    <mergeCell ref="Q294:Q296"/>
    <mergeCell ref="R294:R296"/>
    <mergeCell ref="S294:S296"/>
    <mergeCell ref="T294:T296"/>
    <mergeCell ref="U294:U296"/>
    <mergeCell ref="O297:O299"/>
    <mergeCell ref="P297:P299"/>
    <mergeCell ref="Q297:Q299"/>
    <mergeCell ref="R297:R299"/>
    <mergeCell ref="S297:S299"/>
    <mergeCell ref="T297:T299"/>
    <mergeCell ref="U297:U299"/>
    <mergeCell ref="O300:O302"/>
    <mergeCell ref="P300:P302"/>
    <mergeCell ref="Q300:Q302"/>
    <mergeCell ref="R300:R302"/>
    <mergeCell ref="S300:S302"/>
    <mergeCell ref="T300:T302"/>
    <mergeCell ref="U300:U302"/>
    <mergeCell ref="O303:O305"/>
    <mergeCell ref="P303:P305"/>
    <mergeCell ref="Q303:Q305"/>
    <mergeCell ref="R303:R305"/>
    <mergeCell ref="S303:S305"/>
    <mergeCell ref="T303:T305"/>
    <mergeCell ref="U303:U305"/>
    <mergeCell ref="O306:O308"/>
    <mergeCell ref="P306:P308"/>
    <mergeCell ref="Q306:Q308"/>
    <mergeCell ref="R306:R308"/>
    <mergeCell ref="S306:S308"/>
    <mergeCell ref="T306:T308"/>
    <mergeCell ref="U306:U308"/>
    <mergeCell ref="O309:O311"/>
    <mergeCell ref="P309:P311"/>
    <mergeCell ref="Q309:Q311"/>
    <mergeCell ref="R309:R311"/>
    <mergeCell ref="S309:S311"/>
    <mergeCell ref="T309:T311"/>
    <mergeCell ref="U309:U311"/>
    <mergeCell ref="O312:O314"/>
    <mergeCell ref="P312:P314"/>
    <mergeCell ref="Q312:Q314"/>
    <mergeCell ref="R312:R314"/>
    <mergeCell ref="S312:S314"/>
    <mergeCell ref="T312:T314"/>
    <mergeCell ref="U312:U314"/>
    <mergeCell ref="O315:O317"/>
    <mergeCell ref="P315:P317"/>
    <mergeCell ref="Q315:Q317"/>
    <mergeCell ref="R315:R317"/>
    <mergeCell ref="S315:S317"/>
    <mergeCell ref="T315:T317"/>
    <mergeCell ref="U315:U317"/>
    <mergeCell ref="O318:O320"/>
    <mergeCell ref="P318:P320"/>
    <mergeCell ref="Q318:Q320"/>
    <mergeCell ref="R318:R320"/>
    <mergeCell ref="S318:S320"/>
    <mergeCell ref="T318:T320"/>
    <mergeCell ref="U318:U320"/>
    <mergeCell ref="O321:O323"/>
    <mergeCell ref="P321:P323"/>
    <mergeCell ref="Q321:Q323"/>
    <mergeCell ref="R321:R323"/>
    <mergeCell ref="S321:S323"/>
    <mergeCell ref="T321:T323"/>
    <mergeCell ref="U321:U323"/>
    <mergeCell ref="O324:O326"/>
    <mergeCell ref="P324:P326"/>
    <mergeCell ref="Q324:Q326"/>
    <mergeCell ref="R324:R326"/>
    <mergeCell ref="S324:S326"/>
    <mergeCell ref="T324:T326"/>
    <mergeCell ref="U324:U326"/>
    <mergeCell ref="O327:O329"/>
    <mergeCell ref="P327:P329"/>
    <mergeCell ref="Q327:Q329"/>
    <mergeCell ref="R327:R329"/>
    <mergeCell ref="S327:S329"/>
    <mergeCell ref="T327:T329"/>
    <mergeCell ref="U327:U329"/>
    <mergeCell ref="O330:O332"/>
    <mergeCell ref="P330:P332"/>
    <mergeCell ref="Q330:Q332"/>
    <mergeCell ref="R330:R332"/>
    <mergeCell ref="S330:S332"/>
    <mergeCell ref="T330:T332"/>
    <mergeCell ref="U330:U332"/>
    <mergeCell ref="O333:O335"/>
    <mergeCell ref="P333:P335"/>
    <mergeCell ref="Q333:Q335"/>
    <mergeCell ref="R333:R335"/>
    <mergeCell ref="S333:S335"/>
    <mergeCell ref="T333:T335"/>
    <mergeCell ref="U333:U335"/>
    <mergeCell ref="O336:O338"/>
    <mergeCell ref="P336:P338"/>
    <mergeCell ref="Q336:Q338"/>
    <mergeCell ref="R336:R338"/>
    <mergeCell ref="S336:S338"/>
    <mergeCell ref="T336:T338"/>
    <mergeCell ref="U336:U338"/>
    <mergeCell ref="O339:O341"/>
    <mergeCell ref="P339:P341"/>
    <mergeCell ref="Q339:Q341"/>
    <mergeCell ref="R339:R341"/>
    <mergeCell ref="S339:S341"/>
    <mergeCell ref="T339:T341"/>
    <mergeCell ref="U339:U341"/>
    <mergeCell ref="O342:O344"/>
    <mergeCell ref="P342:P344"/>
    <mergeCell ref="Q342:Q344"/>
    <mergeCell ref="R342:R344"/>
    <mergeCell ref="S342:S344"/>
    <mergeCell ref="T342:T344"/>
    <mergeCell ref="U342:U344"/>
    <mergeCell ref="O345:O347"/>
    <mergeCell ref="P345:P347"/>
    <mergeCell ref="Q345:Q347"/>
    <mergeCell ref="R345:R347"/>
    <mergeCell ref="S345:S347"/>
    <mergeCell ref="T345:T347"/>
    <mergeCell ref="U345:U347"/>
    <mergeCell ref="O348:O350"/>
    <mergeCell ref="P348:P350"/>
    <mergeCell ref="Q348:Q350"/>
    <mergeCell ref="R348:R350"/>
    <mergeCell ref="S348:S350"/>
    <mergeCell ref="T348:T350"/>
    <mergeCell ref="U348:U350"/>
    <mergeCell ref="O351:O353"/>
    <mergeCell ref="P351:P353"/>
    <mergeCell ref="Q351:Q353"/>
    <mergeCell ref="R351:R353"/>
    <mergeCell ref="S351:S353"/>
    <mergeCell ref="T351:T353"/>
    <mergeCell ref="U351:U353"/>
    <mergeCell ref="O354:O356"/>
    <mergeCell ref="P354:P356"/>
    <mergeCell ref="Q354:Q356"/>
    <mergeCell ref="R354:R356"/>
    <mergeCell ref="S354:S356"/>
    <mergeCell ref="T354:T356"/>
    <mergeCell ref="U354:U356"/>
    <mergeCell ref="O357:O359"/>
    <mergeCell ref="P357:P359"/>
    <mergeCell ref="Q357:Q359"/>
    <mergeCell ref="R357:R359"/>
    <mergeCell ref="S357:S359"/>
    <mergeCell ref="T357:T359"/>
    <mergeCell ref="U357:U359"/>
    <mergeCell ref="O360:O362"/>
    <mergeCell ref="P360:P362"/>
    <mergeCell ref="Q360:Q362"/>
    <mergeCell ref="R360:R362"/>
    <mergeCell ref="S360:S362"/>
    <mergeCell ref="T360:T362"/>
    <mergeCell ref="U360:U362"/>
    <mergeCell ref="O363:O365"/>
    <mergeCell ref="P363:P365"/>
    <mergeCell ref="Q363:Q365"/>
    <mergeCell ref="R363:R365"/>
    <mergeCell ref="S363:S365"/>
    <mergeCell ref="T363:T365"/>
    <mergeCell ref="U363:U365"/>
    <mergeCell ref="O366:O368"/>
    <mergeCell ref="P366:P368"/>
    <mergeCell ref="Q366:Q368"/>
    <mergeCell ref="R366:R368"/>
    <mergeCell ref="S366:S368"/>
    <mergeCell ref="T366:T368"/>
    <mergeCell ref="U366:U368"/>
    <mergeCell ref="O369:O371"/>
    <mergeCell ref="P369:P371"/>
    <mergeCell ref="Q369:Q371"/>
    <mergeCell ref="R369:R371"/>
    <mergeCell ref="S369:S371"/>
    <mergeCell ref="T369:T371"/>
    <mergeCell ref="U369:U371"/>
    <mergeCell ref="O372:O374"/>
    <mergeCell ref="P372:P374"/>
    <mergeCell ref="Q372:Q374"/>
    <mergeCell ref="R372:R374"/>
    <mergeCell ref="S372:S374"/>
    <mergeCell ref="T372:T374"/>
    <mergeCell ref="U372:U374"/>
    <mergeCell ref="O375:O377"/>
    <mergeCell ref="P375:P377"/>
    <mergeCell ref="Q375:Q377"/>
    <mergeCell ref="R375:R377"/>
    <mergeCell ref="S375:S377"/>
    <mergeCell ref="T375:T377"/>
    <mergeCell ref="U375:U377"/>
    <mergeCell ref="O378:O380"/>
    <mergeCell ref="P378:P380"/>
    <mergeCell ref="Q378:Q380"/>
    <mergeCell ref="R378:R380"/>
    <mergeCell ref="S378:S380"/>
    <mergeCell ref="T378:T380"/>
    <mergeCell ref="U378:U380"/>
    <mergeCell ref="O381:O383"/>
    <mergeCell ref="P381:P383"/>
    <mergeCell ref="Q381:Q383"/>
    <mergeCell ref="R381:R383"/>
    <mergeCell ref="S381:S383"/>
    <mergeCell ref="T381:T383"/>
    <mergeCell ref="U381:U383"/>
    <mergeCell ref="O384:O386"/>
    <mergeCell ref="P384:P386"/>
    <mergeCell ref="Q384:Q386"/>
    <mergeCell ref="R384:R386"/>
    <mergeCell ref="S384:S386"/>
    <mergeCell ref="T384:T386"/>
    <mergeCell ref="U384:U386"/>
    <mergeCell ref="O387:O389"/>
    <mergeCell ref="P387:P389"/>
    <mergeCell ref="Q387:Q389"/>
    <mergeCell ref="R387:R389"/>
    <mergeCell ref="S387:S389"/>
    <mergeCell ref="T387:T389"/>
    <mergeCell ref="U387:U389"/>
    <mergeCell ref="O390:O392"/>
    <mergeCell ref="P390:P392"/>
    <mergeCell ref="Q390:Q392"/>
    <mergeCell ref="R390:R392"/>
    <mergeCell ref="S390:S392"/>
    <mergeCell ref="T390:T392"/>
    <mergeCell ref="U390:U392"/>
    <mergeCell ref="O393:O395"/>
    <mergeCell ref="P393:P395"/>
    <mergeCell ref="Q393:Q395"/>
    <mergeCell ref="R393:R395"/>
    <mergeCell ref="S393:S395"/>
    <mergeCell ref="T393:T395"/>
    <mergeCell ref="U393:U395"/>
    <mergeCell ref="O396:O398"/>
    <mergeCell ref="P396:P398"/>
    <mergeCell ref="Q396:Q398"/>
    <mergeCell ref="R396:R398"/>
    <mergeCell ref="S396:S398"/>
    <mergeCell ref="T396:T398"/>
    <mergeCell ref="U396:U398"/>
    <mergeCell ref="O399:O401"/>
    <mergeCell ref="P399:P401"/>
    <mergeCell ref="Q399:Q401"/>
    <mergeCell ref="R399:R401"/>
    <mergeCell ref="S399:S401"/>
    <mergeCell ref="T399:T401"/>
    <mergeCell ref="U399:U401"/>
    <mergeCell ref="O402:O404"/>
    <mergeCell ref="P402:P404"/>
    <mergeCell ref="Q402:Q404"/>
    <mergeCell ref="R402:R404"/>
    <mergeCell ref="S402:S404"/>
    <mergeCell ref="T402:T404"/>
    <mergeCell ref="U402:U404"/>
    <mergeCell ref="O405:O407"/>
    <mergeCell ref="P405:P407"/>
    <mergeCell ref="Q405:Q407"/>
    <mergeCell ref="R405:R407"/>
    <mergeCell ref="S405:S407"/>
    <mergeCell ref="T405:T407"/>
    <mergeCell ref="U405:U407"/>
    <mergeCell ref="O408:O410"/>
    <mergeCell ref="P408:P410"/>
    <mergeCell ref="Q408:Q410"/>
    <mergeCell ref="R408:R410"/>
    <mergeCell ref="S408:S410"/>
    <mergeCell ref="T408:T410"/>
    <mergeCell ref="U408:U410"/>
    <mergeCell ref="O411:O413"/>
    <mergeCell ref="P411:P413"/>
    <mergeCell ref="Q411:Q413"/>
    <mergeCell ref="R411:R413"/>
    <mergeCell ref="S411:S413"/>
    <mergeCell ref="T411:T413"/>
    <mergeCell ref="U411:U413"/>
    <mergeCell ref="O414:O416"/>
    <mergeCell ref="P414:P416"/>
    <mergeCell ref="Q414:Q416"/>
    <mergeCell ref="R414:R416"/>
    <mergeCell ref="S414:S416"/>
    <mergeCell ref="T414:T416"/>
    <mergeCell ref="U414:U416"/>
    <mergeCell ref="O417:O419"/>
    <mergeCell ref="P417:P419"/>
    <mergeCell ref="Q417:Q419"/>
    <mergeCell ref="R417:R419"/>
    <mergeCell ref="S417:S419"/>
    <mergeCell ref="T417:T419"/>
    <mergeCell ref="U417:U419"/>
    <mergeCell ref="O420:O422"/>
    <mergeCell ref="P420:P422"/>
    <mergeCell ref="Q420:Q422"/>
    <mergeCell ref="R420:R422"/>
    <mergeCell ref="S420:S422"/>
    <mergeCell ref="T420:T422"/>
    <mergeCell ref="U420:U422"/>
    <mergeCell ref="O423:O425"/>
    <mergeCell ref="P423:P425"/>
    <mergeCell ref="Q423:Q425"/>
    <mergeCell ref="R423:R425"/>
    <mergeCell ref="S423:S425"/>
    <mergeCell ref="T423:T425"/>
    <mergeCell ref="U423:U425"/>
    <mergeCell ref="O426:O428"/>
    <mergeCell ref="P426:P428"/>
    <mergeCell ref="Q426:Q428"/>
    <mergeCell ref="R426:R428"/>
    <mergeCell ref="S426:S428"/>
    <mergeCell ref="T426:T428"/>
    <mergeCell ref="U426:U428"/>
    <mergeCell ref="O429:O431"/>
    <mergeCell ref="P429:P431"/>
    <mergeCell ref="Q429:Q431"/>
    <mergeCell ref="R429:R431"/>
    <mergeCell ref="S429:S431"/>
    <mergeCell ref="T429:T431"/>
    <mergeCell ref="U429:U431"/>
    <mergeCell ref="O432:O434"/>
    <mergeCell ref="P432:P434"/>
    <mergeCell ref="Q432:Q434"/>
    <mergeCell ref="R432:R434"/>
    <mergeCell ref="S432:S434"/>
    <mergeCell ref="T432:T434"/>
    <mergeCell ref="U432:U434"/>
    <mergeCell ref="O435:O437"/>
    <mergeCell ref="P435:P437"/>
    <mergeCell ref="Q435:Q437"/>
    <mergeCell ref="R435:R437"/>
    <mergeCell ref="S435:S437"/>
    <mergeCell ref="T435:T437"/>
    <mergeCell ref="U435:U437"/>
    <mergeCell ref="O438:O440"/>
    <mergeCell ref="P438:P440"/>
    <mergeCell ref="Q438:Q440"/>
    <mergeCell ref="R438:R440"/>
    <mergeCell ref="S438:S440"/>
    <mergeCell ref="T438:T440"/>
    <mergeCell ref="U438:U440"/>
    <mergeCell ref="O441:O443"/>
    <mergeCell ref="P441:P443"/>
    <mergeCell ref="Q441:Q443"/>
    <mergeCell ref="R441:R443"/>
    <mergeCell ref="S441:S443"/>
    <mergeCell ref="T441:T443"/>
    <mergeCell ref="U441:U443"/>
    <mergeCell ref="O444:O446"/>
    <mergeCell ref="P444:P446"/>
    <mergeCell ref="Q444:Q446"/>
    <mergeCell ref="R444:R446"/>
    <mergeCell ref="S444:S446"/>
    <mergeCell ref="T444:T446"/>
    <mergeCell ref="U444:U446"/>
    <mergeCell ref="O447:O449"/>
    <mergeCell ref="P447:P449"/>
    <mergeCell ref="Q447:Q449"/>
    <mergeCell ref="R447:R449"/>
    <mergeCell ref="S447:S449"/>
    <mergeCell ref="T447:T449"/>
    <mergeCell ref="U447:U449"/>
    <mergeCell ref="O450:O452"/>
    <mergeCell ref="P450:P452"/>
    <mergeCell ref="Q450:Q452"/>
    <mergeCell ref="R450:R452"/>
    <mergeCell ref="S450:S452"/>
    <mergeCell ref="T450:T452"/>
    <mergeCell ref="U450:U452"/>
    <mergeCell ref="O453:O455"/>
    <mergeCell ref="P453:P455"/>
    <mergeCell ref="Q453:Q455"/>
    <mergeCell ref="R453:R455"/>
    <mergeCell ref="S453:S455"/>
    <mergeCell ref="T453:T455"/>
    <mergeCell ref="U453:U455"/>
    <mergeCell ref="O456:O458"/>
    <mergeCell ref="P456:P458"/>
    <mergeCell ref="Q456:Q458"/>
    <mergeCell ref="R456:R458"/>
    <mergeCell ref="S456:S458"/>
    <mergeCell ref="T456:T458"/>
    <mergeCell ref="U456:U458"/>
    <mergeCell ref="O459:O461"/>
    <mergeCell ref="P459:P461"/>
    <mergeCell ref="Q459:Q461"/>
    <mergeCell ref="R459:R461"/>
    <mergeCell ref="S459:S461"/>
    <mergeCell ref="T459:T461"/>
    <mergeCell ref="U459:U461"/>
    <mergeCell ref="O462:O464"/>
    <mergeCell ref="P462:P464"/>
    <mergeCell ref="Q462:Q464"/>
    <mergeCell ref="R462:R464"/>
    <mergeCell ref="S462:S464"/>
    <mergeCell ref="T462:T464"/>
    <mergeCell ref="U462:U464"/>
    <mergeCell ref="O465:O467"/>
    <mergeCell ref="P465:P467"/>
    <mergeCell ref="Q465:Q467"/>
    <mergeCell ref="R465:R467"/>
    <mergeCell ref="S465:S467"/>
    <mergeCell ref="T465:T467"/>
    <mergeCell ref="U465:U467"/>
    <mergeCell ref="O468:O470"/>
    <mergeCell ref="P468:P470"/>
    <mergeCell ref="Q468:Q470"/>
    <mergeCell ref="R468:R470"/>
    <mergeCell ref="S468:S470"/>
    <mergeCell ref="T468:T470"/>
    <mergeCell ref="U468:U470"/>
    <mergeCell ref="O471:O473"/>
    <mergeCell ref="P471:P473"/>
    <mergeCell ref="Q471:Q473"/>
    <mergeCell ref="R471:R473"/>
    <mergeCell ref="S471:S473"/>
    <mergeCell ref="T471:T473"/>
    <mergeCell ref="U471:U473"/>
    <mergeCell ref="O474:O476"/>
    <mergeCell ref="P474:P476"/>
    <mergeCell ref="Q474:Q476"/>
    <mergeCell ref="R474:R476"/>
    <mergeCell ref="S474:S476"/>
    <mergeCell ref="T474:T476"/>
    <mergeCell ref="U474:U476"/>
    <mergeCell ref="O477:O479"/>
    <mergeCell ref="P477:P479"/>
    <mergeCell ref="Q477:Q479"/>
    <mergeCell ref="R477:R479"/>
    <mergeCell ref="S477:S479"/>
    <mergeCell ref="T477:T479"/>
    <mergeCell ref="U477:U479"/>
    <mergeCell ref="O480:O482"/>
    <mergeCell ref="P480:P482"/>
    <mergeCell ref="Q480:Q482"/>
    <mergeCell ref="R480:R482"/>
    <mergeCell ref="S480:S482"/>
    <mergeCell ref="T480:T482"/>
    <mergeCell ref="U480:U482"/>
    <mergeCell ref="O483:O485"/>
    <mergeCell ref="P483:P485"/>
    <mergeCell ref="Q483:Q485"/>
    <mergeCell ref="R483:R485"/>
    <mergeCell ref="S483:S485"/>
    <mergeCell ref="T483:T485"/>
    <mergeCell ref="U483:U485"/>
    <mergeCell ref="O486:O488"/>
    <mergeCell ref="P486:P488"/>
    <mergeCell ref="Q486:Q488"/>
    <mergeCell ref="R486:R488"/>
    <mergeCell ref="S486:S488"/>
    <mergeCell ref="T486:T488"/>
    <mergeCell ref="U486:U488"/>
    <mergeCell ref="O489:O491"/>
    <mergeCell ref="P489:P491"/>
    <mergeCell ref="Q489:Q491"/>
    <mergeCell ref="R489:R491"/>
    <mergeCell ref="S489:S491"/>
    <mergeCell ref="T489:T491"/>
    <mergeCell ref="U489:U491"/>
    <mergeCell ref="O492:O494"/>
    <mergeCell ref="P492:P494"/>
    <mergeCell ref="Q492:Q494"/>
    <mergeCell ref="R492:R494"/>
    <mergeCell ref="S492:S494"/>
    <mergeCell ref="T492:T494"/>
    <mergeCell ref="U492:U494"/>
    <mergeCell ref="O495:O497"/>
    <mergeCell ref="P495:P497"/>
    <mergeCell ref="Q495:Q497"/>
    <mergeCell ref="R495:R497"/>
    <mergeCell ref="S495:S497"/>
    <mergeCell ref="T495:T497"/>
    <mergeCell ref="U495:U497"/>
    <mergeCell ref="O498:O500"/>
    <mergeCell ref="P498:P500"/>
    <mergeCell ref="Q498:Q500"/>
    <mergeCell ref="R498:R500"/>
    <mergeCell ref="S498:S500"/>
    <mergeCell ref="T498:T500"/>
    <mergeCell ref="U498:U500"/>
    <mergeCell ref="O501:O503"/>
    <mergeCell ref="P501:P503"/>
    <mergeCell ref="Q501:Q503"/>
    <mergeCell ref="R501:R503"/>
    <mergeCell ref="S501:S503"/>
    <mergeCell ref="T501:T503"/>
    <mergeCell ref="U501:U503"/>
    <mergeCell ref="O504:O506"/>
    <mergeCell ref="P504:P506"/>
    <mergeCell ref="Q504:Q506"/>
    <mergeCell ref="R504:R506"/>
    <mergeCell ref="S504:S506"/>
    <mergeCell ref="T504:T506"/>
    <mergeCell ref="U504:U506"/>
    <mergeCell ref="O507:O509"/>
    <mergeCell ref="P507:P509"/>
    <mergeCell ref="Q507:Q509"/>
    <mergeCell ref="R507:R509"/>
    <mergeCell ref="S507:S509"/>
    <mergeCell ref="T507:T509"/>
    <mergeCell ref="U507:U509"/>
    <mergeCell ref="O510:O512"/>
    <mergeCell ref="P510:P512"/>
    <mergeCell ref="Q510:Q512"/>
    <mergeCell ref="R510:R512"/>
    <mergeCell ref="S510:S512"/>
    <mergeCell ref="T510:T512"/>
    <mergeCell ref="U510:U512"/>
    <mergeCell ref="O513:O515"/>
    <mergeCell ref="P513:P515"/>
    <mergeCell ref="Q513:Q515"/>
    <mergeCell ref="R513:R515"/>
    <mergeCell ref="S513:S515"/>
    <mergeCell ref="T513:T515"/>
    <mergeCell ref="U513:U515"/>
    <mergeCell ref="O516:O518"/>
    <mergeCell ref="P516:P518"/>
    <mergeCell ref="Q516:Q518"/>
    <mergeCell ref="R516:R518"/>
    <mergeCell ref="S516:S518"/>
    <mergeCell ref="T516:T518"/>
    <mergeCell ref="U516:U518"/>
    <mergeCell ref="O519:O521"/>
    <mergeCell ref="P519:P521"/>
    <mergeCell ref="Q519:Q521"/>
    <mergeCell ref="R519:R521"/>
    <mergeCell ref="S519:S521"/>
    <mergeCell ref="T519:T521"/>
    <mergeCell ref="U519:U521"/>
    <mergeCell ref="O522:O524"/>
    <mergeCell ref="P522:P524"/>
    <mergeCell ref="Q522:Q524"/>
    <mergeCell ref="R522:R524"/>
    <mergeCell ref="S522:S524"/>
    <mergeCell ref="T522:T524"/>
    <mergeCell ref="U522:U524"/>
    <mergeCell ref="O525:O527"/>
    <mergeCell ref="P525:P527"/>
    <mergeCell ref="Q525:Q527"/>
    <mergeCell ref="R525:R527"/>
    <mergeCell ref="S525:S527"/>
    <mergeCell ref="T525:T527"/>
    <mergeCell ref="U525:U527"/>
    <mergeCell ref="O528:O530"/>
    <mergeCell ref="P528:P530"/>
    <mergeCell ref="Q528:Q530"/>
    <mergeCell ref="R528:R530"/>
    <mergeCell ref="S528:S530"/>
    <mergeCell ref="T528:T530"/>
    <mergeCell ref="U528:U530"/>
    <mergeCell ref="O531:O533"/>
    <mergeCell ref="P531:P533"/>
    <mergeCell ref="Q531:Q533"/>
    <mergeCell ref="R531:R533"/>
    <mergeCell ref="S531:S533"/>
    <mergeCell ref="T531:T533"/>
    <mergeCell ref="U531:U533"/>
    <mergeCell ref="O534:O536"/>
    <mergeCell ref="P534:P536"/>
    <mergeCell ref="Q534:Q536"/>
    <mergeCell ref="R534:R536"/>
    <mergeCell ref="S534:S536"/>
    <mergeCell ref="T534:T536"/>
    <mergeCell ref="U534:U536"/>
    <mergeCell ref="O537:O539"/>
    <mergeCell ref="P537:P539"/>
    <mergeCell ref="Q537:Q539"/>
    <mergeCell ref="R537:R539"/>
    <mergeCell ref="S537:S539"/>
    <mergeCell ref="T537:T539"/>
    <mergeCell ref="U537:U539"/>
    <mergeCell ref="O540:O542"/>
    <mergeCell ref="P540:P542"/>
    <mergeCell ref="Q540:Q542"/>
    <mergeCell ref="R540:R542"/>
    <mergeCell ref="S540:S542"/>
    <mergeCell ref="T540:T542"/>
    <mergeCell ref="U540:U542"/>
    <mergeCell ref="O543:O545"/>
    <mergeCell ref="P543:P545"/>
    <mergeCell ref="Q543:Q545"/>
    <mergeCell ref="R543:R545"/>
    <mergeCell ref="S543:S545"/>
    <mergeCell ref="T543:T545"/>
    <mergeCell ref="U543:U545"/>
    <mergeCell ref="O546:O548"/>
    <mergeCell ref="P546:P548"/>
    <mergeCell ref="Q546:Q548"/>
    <mergeCell ref="R546:R548"/>
    <mergeCell ref="S546:S548"/>
    <mergeCell ref="T546:T548"/>
    <mergeCell ref="U546:U548"/>
    <mergeCell ref="O549:O551"/>
    <mergeCell ref="P549:P551"/>
    <mergeCell ref="Q549:Q551"/>
    <mergeCell ref="R549:R551"/>
    <mergeCell ref="S549:S551"/>
    <mergeCell ref="T549:T551"/>
    <mergeCell ref="U549:U551"/>
    <mergeCell ref="O552:O554"/>
    <mergeCell ref="P552:P554"/>
    <mergeCell ref="Q552:Q554"/>
    <mergeCell ref="R552:R554"/>
    <mergeCell ref="S552:S554"/>
    <mergeCell ref="T552:T554"/>
    <mergeCell ref="U552:U554"/>
    <mergeCell ref="O555:O557"/>
    <mergeCell ref="P555:P557"/>
    <mergeCell ref="Q555:Q557"/>
    <mergeCell ref="R555:R557"/>
    <mergeCell ref="S555:S557"/>
    <mergeCell ref="T555:T557"/>
    <mergeCell ref="U555:U557"/>
    <mergeCell ref="O558:O560"/>
    <mergeCell ref="P558:P560"/>
    <mergeCell ref="Q558:Q560"/>
    <mergeCell ref="R558:R560"/>
    <mergeCell ref="S558:S560"/>
    <mergeCell ref="T558:T560"/>
    <mergeCell ref="U558:U560"/>
    <mergeCell ref="O561:O563"/>
    <mergeCell ref="P561:P563"/>
    <mergeCell ref="Q561:Q563"/>
    <mergeCell ref="R561:R563"/>
    <mergeCell ref="S561:S563"/>
    <mergeCell ref="T561:T563"/>
    <mergeCell ref="U561:U563"/>
    <mergeCell ref="O564:O566"/>
    <mergeCell ref="P564:P566"/>
    <mergeCell ref="Q564:Q566"/>
    <mergeCell ref="R564:R566"/>
    <mergeCell ref="S564:S566"/>
    <mergeCell ref="T564:T566"/>
    <mergeCell ref="U564:U566"/>
    <mergeCell ref="O567:O569"/>
    <mergeCell ref="P567:P569"/>
    <mergeCell ref="Q567:Q569"/>
    <mergeCell ref="R567:R569"/>
    <mergeCell ref="S567:S569"/>
    <mergeCell ref="T567:T569"/>
    <mergeCell ref="U567:U569"/>
    <mergeCell ref="O570:O572"/>
    <mergeCell ref="P570:P572"/>
    <mergeCell ref="Q570:Q572"/>
    <mergeCell ref="R570:R572"/>
    <mergeCell ref="S570:S572"/>
    <mergeCell ref="T570:T572"/>
    <mergeCell ref="U570:U572"/>
    <mergeCell ref="O573:O575"/>
    <mergeCell ref="P573:P575"/>
    <mergeCell ref="Q573:Q575"/>
    <mergeCell ref="R573:R575"/>
    <mergeCell ref="S573:S575"/>
    <mergeCell ref="T573:T575"/>
    <mergeCell ref="U573:U575"/>
    <mergeCell ref="O576:O578"/>
    <mergeCell ref="P576:P578"/>
    <mergeCell ref="Q576:Q578"/>
    <mergeCell ref="R576:R578"/>
    <mergeCell ref="S576:S578"/>
    <mergeCell ref="T576:T578"/>
    <mergeCell ref="U576:U578"/>
    <mergeCell ref="O579:O581"/>
    <mergeCell ref="P579:P581"/>
    <mergeCell ref="Q579:Q581"/>
    <mergeCell ref="R579:R581"/>
    <mergeCell ref="S579:S581"/>
    <mergeCell ref="T579:T581"/>
    <mergeCell ref="U579:U581"/>
    <mergeCell ref="O582:O584"/>
    <mergeCell ref="P582:P584"/>
    <mergeCell ref="Q582:Q584"/>
    <mergeCell ref="R582:R584"/>
    <mergeCell ref="S582:S584"/>
    <mergeCell ref="T582:T584"/>
    <mergeCell ref="U582:U584"/>
    <mergeCell ref="O585:O587"/>
    <mergeCell ref="P585:P587"/>
    <mergeCell ref="Q585:Q587"/>
    <mergeCell ref="R585:R587"/>
    <mergeCell ref="S585:S587"/>
    <mergeCell ref="T585:T587"/>
    <mergeCell ref="U585:U587"/>
    <mergeCell ref="O588:O590"/>
    <mergeCell ref="P588:P590"/>
    <mergeCell ref="Q588:Q590"/>
    <mergeCell ref="R588:R590"/>
    <mergeCell ref="S588:S590"/>
    <mergeCell ref="T588:T590"/>
    <mergeCell ref="U588:U590"/>
    <mergeCell ref="O591:O593"/>
    <mergeCell ref="P591:P593"/>
    <mergeCell ref="Q591:Q593"/>
    <mergeCell ref="R591:R593"/>
    <mergeCell ref="S591:S593"/>
    <mergeCell ref="T591:T593"/>
    <mergeCell ref="U591:U593"/>
    <mergeCell ref="O594:O596"/>
    <mergeCell ref="P594:P596"/>
    <mergeCell ref="Q594:Q596"/>
    <mergeCell ref="R594:R596"/>
    <mergeCell ref="S594:S596"/>
    <mergeCell ref="T594:T596"/>
    <mergeCell ref="U594:U596"/>
    <mergeCell ref="S612:S614"/>
    <mergeCell ref="T612:T614"/>
    <mergeCell ref="U612:U614"/>
    <mergeCell ref="O597:O599"/>
    <mergeCell ref="P597:P599"/>
    <mergeCell ref="Q597:Q599"/>
    <mergeCell ref="R597:R599"/>
    <mergeCell ref="S597:S599"/>
    <mergeCell ref="T597:T599"/>
    <mergeCell ref="U597:U599"/>
    <mergeCell ref="O600:O602"/>
    <mergeCell ref="P600:P602"/>
    <mergeCell ref="Q600:Q602"/>
    <mergeCell ref="R600:R602"/>
    <mergeCell ref="S600:S602"/>
    <mergeCell ref="T600:T602"/>
    <mergeCell ref="U600:U602"/>
    <mergeCell ref="O603:O605"/>
    <mergeCell ref="P603:P605"/>
    <mergeCell ref="Q603:Q605"/>
    <mergeCell ref="R603:R605"/>
    <mergeCell ref="S603:S605"/>
    <mergeCell ref="T603:T605"/>
    <mergeCell ref="U603:U605"/>
    <mergeCell ref="O615:O617"/>
    <mergeCell ref="P615:P617"/>
    <mergeCell ref="Q615:Q617"/>
    <mergeCell ref="R615:R617"/>
    <mergeCell ref="S615:S617"/>
    <mergeCell ref="T615:T617"/>
    <mergeCell ref="U615:U617"/>
    <mergeCell ref="O618:O620"/>
    <mergeCell ref="P618:P620"/>
    <mergeCell ref="Q618:Q620"/>
    <mergeCell ref="R618:R620"/>
    <mergeCell ref="S618:S620"/>
    <mergeCell ref="T618:T620"/>
    <mergeCell ref="U618:U620"/>
    <mergeCell ref="O606:O608"/>
    <mergeCell ref="P606:P608"/>
    <mergeCell ref="Q606:Q608"/>
    <mergeCell ref="R606:R608"/>
    <mergeCell ref="S606:S608"/>
    <mergeCell ref="T606:T608"/>
    <mergeCell ref="U606:U608"/>
    <mergeCell ref="O609:O611"/>
    <mergeCell ref="P609:P611"/>
    <mergeCell ref="Q609:Q611"/>
    <mergeCell ref="R609:R611"/>
    <mergeCell ref="S609:S611"/>
    <mergeCell ref="T609:T611"/>
    <mergeCell ref="U609:U611"/>
    <mergeCell ref="O612:O614"/>
    <mergeCell ref="P612:P614"/>
    <mergeCell ref="Q612:Q614"/>
    <mergeCell ref="R612:R614"/>
  </mergeCells>
  <phoneticPr fontId="2"/>
  <dataValidations count="2">
    <dataValidation imeMode="halfKatakana" allowBlank="1" showInputMessage="1" showErrorMessage="1" sqref="G15:I16 G18:I20" xr:uid="{00000000-0002-0000-0100-000000000000}"/>
    <dataValidation imeMode="halfAlpha" allowBlank="1" showInputMessage="1" showErrorMessage="1" sqref="C21 S21 C618 J597 J600 J603 J606 J609 J612 J615 J444 J447 J450 J453 J456 J459 J462 J465 J468 J471 J474 J477 J480 J483 J486 J489 J492 J495 J498 J501 J504 J507 J510 J513 J516 J519 J522 J525 J528 J531 J534 J537 J540 J543 J546 J549 J552 J555 J558 J561 J564 J567 J570 J573 J576 J579 J582 J585 J588 J591 J594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J618 U21 J132 J21 C465 C468 C471 C474 C477 C480 C483 C486 C489 C492 C495 C498 C501 C504 C507 C510 C513 C516 C519 C522 C525 C528 C531 C534 C537 C540 C543 C546 C549 C552 C555 C558 C561 C564 C567 C570 C573 C576 C579 C582 C585 C588 C591 C594 C597 C600 C603 C606 C609 C612 C615 C93 C96 C99 C102 C105 C108 C111 C114 C117 C120 C123 C126 C129 C132 C135 C138 C141 C144 C147 C150 C153 C156 C159 C162 C165 C168 C171 C174 C177 C180 C183 C186 C189 C192 C195 C198 C201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C24 C27 C30 C33 C36 C39 C42 C45 C48 C51 C54 C57 C60 C63 C66 C69 C72 C75 C78 C81 C84 C87 C90 J24 J27 J30 J33 J36 J39 J42 J45 J48 J51 J54 J57 J60 J63 J66 J69 J72 J75 J78 J81 J84 J87 J90 J93 J96 J99 J102 J105 J108 J111 J114 J117 J120 J123 J126 J129 Q21 S24 S27 S30 S33 S36 S39 S42 S45 S48 S51 S54 S57 S60 S63 S66 S69 S72 S75 S78 S81 S84 S87 S90 S93 S96 S99 S102 S105 S108 S111 S114 S117 S120 S123 S126 S129 S132 S135 S138 S141 S144 S147 S150 S153 S156 S159 S162 S165 S168 S171 S174 S177 S180 S183 S186 S189 S192 S195 S198 S201 S204 S207 S210 S213 S216 S219 S222 S225 S228 S231 S234 S237 S240 S243 S246 S249 S252 S255 S258 S261 S264 S267 S270 S273 S276 S279 S282 S285 S288 S291 S294 S297 S300 S303 S306 S309 S312 S315 S318 S321 S324 S327 S330 S333 S336 S339 S342 S345 S348 S351 S354 S357 S360 S363 S366 S369 S372 S375 S378 S381 S384 S387 S390 S393 S396 S399 S402 S405 S408 S411 S414 S417 S420 S423 S426 S429 S432 S435 S438 S441 S444 S447 S450 S453 S456 S459 S462 S465 S468 S471 S474 S477 S480 S483 S486 S489 S492 S495 S498 S501 S504 S507 S510 S513 S516 S519 S522 S525 S528 S531 S534 S537 S540 S543 S546 S549 S552 S555 S558 S561 S564 S567 S570 S573 S576 S579 S582 S585 S588 S591 S594 S597 S600 S603 S606 S609 S612 S615 S618 U24 U27 U30 U33 U36 U39 U42 U45 U48 U51 U54 U57 U60 U63 U66 U69 U72 U75 U78 U81 U84 U87 U90 U93 U96 U99 U102 U105 U108 U111 U114 U117 U120 U123 U126 U129 U132 U135 U138 U141 U144 U147 U150 U153 U156 U159 U162 U165 U168 U171 U174 U177 U180 U183 U186 U189 U192 U195 U198 U201 U204 U207 U210 U213 U216 U219 U222 U225 U228 U231 U234 U237 U240 U243 U246 U249 U252 U255 U258 U261 U264 U267 U270 U273 U276 U279 U282 U285 U288 U291 U294 U297 U300 U303 U306 U309 U312 U315 U318 U321 U324 U327 U330 U333 U336 U339 U342 U345 U348 U351 U354 U357 U360 U363 U366 U369 U372 U375 U378 U381 U384 U387 U390 U393 U396 U399 U402 U405 U408 U411 U414 U417 U420 U423 U426 U429 U432 U435 U438 U441 U444 U447 U450 U453 U456 U459 U462 U465 U468 U471 U474 U477 U480 U483 U486 U489 U492 U495 U498 U501 U504 U507 U510 U513 U516 U519 U522 U525 U528 U531 U534 U537 U540 U543 U546 U549 U552 U555 U558 U561 U564 U567 U570 U573 U576 U579 U582 U585 U588 U591 U594 U597 U600 U603 U606 U609 U612 U615 U618 Q24 Q27 Q30 Q33 Q36 Q39 Q42 Q45 Q48 Q51 Q54 Q57 Q60 Q63 Q66 Q69 Q72 Q75 Q78 Q81 Q84 Q87 Q90 Q93 Q96 Q99 Q102 Q105 Q108 Q111 Q114 Q117 Q120 Q123 Q126 Q129 Q132 Q135 Q138 Q141 Q144 Q147 Q150 Q153 Q156 Q159 Q162 Q165 Q168 Q171 Q174 Q177 Q180 Q183 Q186 Q189 Q192 Q195 Q198 Q201 Q204 Q207 Q210 Q213 Q216 Q219 Q222 Q225 Q228 Q231 Q234 Q237 Q240 Q243 Q246 Q249 Q252 Q255 Q258 Q261 Q264 Q267 Q270 Q273 Q276 Q279 Q282 Q285 Q288 Q291 Q294 Q297 Q300 Q303 Q306 Q309 Q312 Q315 Q318 Q321 Q324 Q327 Q330 Q333 Q336 Q339 Q342 Q345 Q348 Q351 Q354 Q357 Q360 Q363 Q366 Q369 Q372 Q375 Q378 Q381 Q384 Q387 Q390 Q393 Q396 Q399 Q402 Q405 Q408 Q411 Q414 Q417 Q420 Q423 Q426 Q429 Q432 Q435 Q438 Q441 Q444 Q447 Q450 Q453 Q456 Q459 Q462 Q465 Q468 Q471 Q474 Q477 Q480 Q483 Q486 Q489 Q492 Q495 Q498 Q501 Q504 Q507 Q510 Q513 Q516 Q519 Q522 Q525 Q528 Q531 Q534 Q537 Q540 Q543 Q546 Q549 Q552 Q555 Q558 Q561 Q564 Q567 Q570 Q573 Q576 Q579 Q582 Q585 Q588 Q591 Q594 Q597 Q600 Q603 Q606 Q609 Q612 Q615 Q618" xr:uid="{00000000-0002-0000-0100-000001000000}"/>
  </dataValidations>
  <pageMargins left="0.7" right="0.7" top="0.75" bottom="0.75" header="0.3" footer="0.3"/>
  <pageSetup paperSize="9" scale="67" orientation="portrait" r:id="rId1"/>
  <rowBreaks count="3" manualBreakCount="3">
    <brk id="56" max="20" man="1"/>
    <brk id="77" max="20" man="1"/>
    <brk id="155" max="2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2992FDB-569A-4C70-BF2B-A07FC0A4BDE5}">
          <x14:formula1>
            <xm:f>登録データ!$Q$3:$Q$23</xm:f>
          </x14:formula1>
          <xm:sqref>P21 P24 P27 P30 P33 P36 P39 P42 P45 P48 P51 P54 P57 P60 P63 P66 P69 P72 P75 P78 P81 P84 P87 P90 P93 P96 P99 P102 P105 P108 P111 P114 P117 P120 P123 P126 P129 P132 P135 P138 P141 P144 P147 P150 P153 P156 P159 P162 P165 P168 P171 P174 P177 P180 P183 P186 P189 P192 P195 P198 P201 P204 P207 P210 P213 P216 P219 P222 P225 P228 P231 P234 P237 P240 P243 P246 P249 P252 P255 P258 P261 P264 P267 P270 P273 P276 P279 P282 P285 P288 P291 P294 P297 P300 P303 P306 P309 P312 P315 P318 P321 P324 P327 P330 P333 P336 P339 P342 P345 P348 P351 P354 P357 P360 P363 P366 P369 P372 P375 P378 P381 P384 P387 P390 P393 P396 P399 P402 P405 P408 P411 P414 P417 P420 P423 P426 P429 P432 P435 P438 P441 P444 P447 P450 P453 P456 P459 P462 P465 P468 P471 P474 P477 P480 P483 P486 P489 P492 P495 P498 P501 P504 P507 P510 P513 P516 P519 P522 P525 P528 P531 P534 P537 P540 P543 P546 P549 P552 P555 P558 P561 P564 P567 P570 P573 P576 P579 P582 P585 P588 P591 P594 P597 P600 P603 P606 P609 P612 P615 P618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B1:AJ620"/>
  <sheetViews>
    <sheetView view="pageBreakPreview" topLeftCell="J9" zoomScale="85" zoomScaleSheetLayoutView="85" workbookViewId="0">
      <selection activeCell="V9" sqref="V1:AJ1048576"/>
    </sheetView>
  </sheetViews>
  <sheetFormatPr defaultColWidth="9" defaultRowHeight="18.75"/>
  <cols>
    <col min="1" max="1" width="3" style="1" customWidth="1"/>
    <col min="2" max="5" width="9" style="1"/>
    <col min="6" max="6" width="3" style="1" customWidth="1"/>
    <col min="7" max="7" width="9" style="1"/>
    <col min="8" max="8" width="3" style="1" customWidth="1"/>
    <col min="9" max="9" width="9" style="1"/>
    <col min="10" max="14" width="3" style="1" customWidth="1"/>
    <col min="15" max="15" width="6.25" style="1" customWidth="1"/>
    <col min="16" max="16" width="16.75" style="1" customWidth="1"/>
    <col min="17" max="21" width="3" style="1" customWidth="1"/>
    <col min="22" max="36" width="12.5" style="1" hidden="1" customWidth="1"/>
    <col min="37" max="38" width="12.5" style="1" customWidth="1"/>
    <col min="39" max="16384" width="9" style="1"/>
  </cols>
  <sheetData>
    <row r="1" spans="2:35">
      <c r="B1" s="197" t="s">
        <v>531</v>
      </c>
      <c r="C1" s="198"/>
      <c r="D1" s="198"/>
      <c r="E1" s="198"/>
      <c r="F1" s="198"/>
      <c r="G1" s="198"/>
      <c r="H1" s="198"/>
      <c r="I1" s="198"/>
      <c r="J1" s="198"/>
      <c r="K1" s="198"/>
      <c r="L1" s="198"/>
      <c r="M1" s="198"/>
      <c r="N1" s="198"/>
      <c r="O1" s="198"/>
      <c r="P1" s="198"/>
      <c r="Q1" s="198"/>
      <c r="R1" s="198"/>
      <c r="S1" s="198"/>
      <c r="T1" s="198"/>
      <c r="U1" s="198"/>
    </row>
    <row r="2" spans="2:35">
      <c r="B2" s="198"/>
      <c r="C2" s="198"/>
      <c r="D2" s="198"/>
      <c r="E2" s="198"/>
      <c r="F2" s="198"/>
      <c r="G2" s="198"/>
      <c r="H2" s="198"/>
      <c r="I2" s="198"/>
      <c r="J2" s="198"/>
      <c r="K2" s="198"/>
      <c r="L2" s="198"/>
      <c r="M2" s="198"/>
      <c r="N2" s="198"/>
      <c r="O2" s="198"/>
      <c r="P2" s="198"/>
      <c r="Q2" s="198"/>
      <c r="R2" s="198"/>
      <c r="S2" s="198"/>
      <c r="T2" s="198"/>
      <c r="U2" s="198"/>
    </row>
    <row r="4" spans="2:35" ht="19.5" thickBot="1">
      <c r="B4" s="5" t="s">
        <v>276</v>
      </c>
      <c r="C4" s="188" t="str">
        <f>IF(基本登録情報!$C7="","",基本登録情報!$C7)</f>
        <v/>
      </c>
      <c r="D4" s="188"/>
      <c r="E4" s="188"/>
      <c r="I4" s="5" t="s">
        <v>146</v>
      </c>
      <c r="J4" s="188" t="str">
        <f>IF(基本登録情報!$C15="","",基本登録情報!$C15)</f>
        <v/>
      </c>
      <c r="K4" s="188"/>
      <c r="L4" s="188"/>
      <c r="M4" s="188"/>
      <c r="N4" s="188"/>
      <c r="O4" s="1" t="s">
        <v>341</v>
      </c>
    </row>
    <row r="5" spans="2:35">
      <c r="B5" s="5"/>
      <c r="I5" s="5"/>
      <c r="P5" s="181" t="s">
        <v>188</v>
      </c>
      <c r="Q5" s="174"/>
      <c r="R5" s="174" t="s">
        <v>189</v>
      </c>
      <c r="S5" s="174"/>
      <c r="T5" s="174"/>
      <c r="U5" s="122"/>
    </row>
    <row r="6" spans="2:35">
      <c r="B6" s="5" t="s">
        <v>3</v>
      </c>
      <c r="C6" s="188" t="str">
        <f>IF(基本登録情報!$C10="","",基本登録情報!$C10)</f>
        <v/>
      </c>
      <c r="D6" s="188"/>
      <c r="E6" s="188"/>
      <c r="F6" s="1" t="s">
        <v>2</v>
      </c>
      <c r="I6" s="5" t="s">
        <v>8</v>
      </c>
      <c r="J6" s="188" t="str">
        <f>IF(基本登録情報!$C16="","",基本登録情報!$C16)</f>
        <v/>
      </c>
      <c r="K6" s="188"/>
      <c r="L6" s="188"/>
      <c r="M6" s="188"/>
      <c r="N6" s="188"/>
      <c r="P6" s="130"/>
      <c r="Q6" s="175"/>
      <c r="R6" s="175"/>
      <c r="S6" s="175"/>
      <c r="T6" s="175"/>
      <c r="U6" s="123"/>
    </row>
    <row r="7" spans="2:35">
      <c r="B7" s="5"/>
      <c r="I7" s="5"/>
      <c r="P7" s="182">
        <f>COUNTA(P21:P620)</f>
        <v>0</v>
      </c>
      <c r="Q7" s="183"/>
      <c r="R7" s="176">
        <f>P7*1000</f>
        <v>0</v>
      </c>
      <c r="S7" s="176"/>
      <c r="T7" s="176"/>
      <c r="U7" s="177"/>
    </row>
    <row r="8" spans="2:35" ht="19.5" thickBot="1">
      <c r="B8" s="5" t="s">
        <v>5</v>
      </c>
      <c r="C8" s="188" t="str">
        <f>IF(基本登録情報!$C12="","",基本登録情報!$C12)</f>
        <v/>
      </c>
      <c r="D8" s="188"/>
      <c r="E8" s="188"/>
      <c r="F8" s="1" t="s">
        <v>2</v>
      </c>
      <c r="I8" s="5" t="s">
        <v>9</v>
      </c>
      <c r="J8" s="188" t="str">
        <f>IF(基本登録情報!$C17="","",基本登録情報!$C17)</f>
        <v/>
      </c>
      <c r="K8" s="188"/>
      <c r="L8" s="188"/>
      <c r="M8" s="188"/>
      <c r="N8" s="188"/>
      <c r="P8" s="184"/>
      <c r="Q8" s="185"/>
      <c r="R8" s="178"/>
      <c r="S8" s="178"/>
      <c r="T8" s="178"/>
      <c r="U8" s="179"/>
    </row>
    <row r="9" spans="2:35" ht="19.5" thickBot="1"/>
    <row r="10" spans="2:35">
      <c r="B10" s="186" t="s">
        <v>194</v>
      </c>
      <c r="C10" s="162" t="str">
        <f>IFERROR(HLOOKUP(1,AB10:AI11,2,FALSE),"")</f>
        <v/>
      </c>
      <c r="D10" s="162"/>
      <c r="E10" s="162"/>
      <c r="F10" s="162"/>
      <c r="G10" s="162"/>
      <c r="H10" s="162"/>
      <c r="I10" s="162"/>
      <c r="J10" s="162"/>
      <c r="K10" s="162"/>
      <c r="L10" s="162"/>
      <c r="M10" s="162"/>
      <c r="N10" s="162"/>
      <c r="O10" s="162"/>
      <c r="P10" s="162"/>
      <c r="Q10" s="162"/>
      <c r="R10" s="162"/>
      <c r="S10" s="162"/>
      <c r="T10" s="162"/>
      <c r="U10" s="162"/>
      <c r="AA10" s="15" t="s">
        <v>195</v>
      </c>
      <c r="AB10" s="16"/>
      <c r="AC10" s="16"/>
      <c r="AD10" s="16"/>
      <c r="AE10" s="16"/>
      <c r="AF10" s="16"/>
      <c r="AG10" s="16">
        <f>IF(SUM(AG21:AG620)=0,0,1)</f>
        <v>0</v>
      </c>
      <c r="AH10" s="41">
        <f>IF(SUM(AH21:AH620)=0,0,1)</f>
        <v>0</v>
      </c>
      <c r="AI10" s="41">
        <f>IF(SUM(AI21:AI620)=0,0,1)</f>
        <v>0</v>
      </c>
    </row>
    <row r="11" spans="2:35" ht="19.5" thickBot="1">
      <c r="B11" s="187"/>
      <c r="C11" s="163"/>
      <c r="D11" s="163"/>
      <c r="E11" s="163"/>
      <c r="F11" s="163"/>
      <c r="G11" s="163"/>
      <c r="H11" s="163"/>
      <c r="I11" s="163"/>
      <c r="J11" s="163"/>
      <c r="K11" s="163"/>
      <c r="L11" s="163"/>
      <c r="M11" s="163"/>
      <c r="N11" s="163"/>
      <c r="O11" s="163"/>
      <c r="P11" s="163"/>
      <c r="Q11" s="163"/>
      <c r="R11" s="163"/>
      <c r="S11" s="163"/>
      <c r="T11" s="163"/>
      <c r="U11" s="163"/>
      <c r="AA11" s="17"/>
      <c r="AB11" s="44"/>
      <c r="AC11" s="44"/>
      <c r="AD11" s="44"/>
      <c r="AE11" s="44"/>
      <c r="AF11" s="44"/>
      <c r="AG11" s="44" t="s">
        <v>202</v>
      </c>
      <c r="AH11" s="42" t="s">
        <v>204</v>
      </c>
      <c r="AI11" s="42" t="s">
        <v>243</v>
      </c>
    </row>
    <row r="12" spans="2:35">
      <c r="AA12" s="17"/>
      <c r="AB12" s="44"/>
      <c r="AC12" s="44"/>
      <c r="AD12" s="44"/>
      <c r="AE12" s="44"/>
      <c r="AF12" s="44"/>
      <c r="AG12" s="44"/>
      <c r="AH12" s="42"/>
      <c r="AI12" s="42"/>
    </row>
    <row r="13" spans="2:35" ht="19.5" thickBot="1">
      <c r="AA13" s="17"/>
      <c r="AB13" s="44"/>
      <c r="AC13" s="44"/>
      <c r="AD13" s="44"/>
      <c r="AE13" s="44"/>
      <c r="AF13" s="44"/>
      <c r="AG13" s="44"/>
      <c r="AH13" s="42"/>
      <c r="AI13" s="42"/>
    </row>
    <row r="14" spans="2:35">
      <c r="B14" s="19" t="s">
        <v>205</v>
      </c>
      <c r="C14" s="75" t="s">
        <v>159</v>
      </c>
      <c r="D14" s="199" t="s">
        <v>160</v>
      </c>
      <c r="E14" s="199"/>
      <c r="F14" s="199"/>
      <c r="G14" s="199" t="s">
        <v>491</v>
      </c>
      <c r="H14" s="199"/>
      <c r="I14" s="199"/>
      <c r="J14" s="199" t="s">
        <v>13</v>
      </c>
      <c r="K14" s="199"/>
      <c r="L14" s="199" t="s">
        <v>162</v>
      </c>
      <c r="M14" s="199"/>
      <c r="N14" s="199"/>
      <c r="O14" s="199" t="s">
        <v>186</v>
      </c>
      <c r="P14" s="199"/>
      <c r="Q14" s="199" t="s">
        <v>187</v>
      </c>
      <c r="R14" s="199"/>
      <c r="S14" s="199"/>
      <c r="T14" s="199"/>
      <c r="U14" s="200"/>
      <c r="AA14" s="17"/>
      <c r="AB14" s="44"/>
      <c r="AC14" s="44"/>
      <c r="AD14" s="44"/>
      <c r="AE14" s="44"/>
      <c r="AF14" s="44"/>
      <c r="AG14" s="44"/>
      <c r="AH14" s="42"/>
      <c r="AI14" s="42"/>
    </row>
    <row r="15" spans="2:35">
      <c r="B15" s="193"/>
      <c r="C15" s="195">
        <v>0</v>
      </c>
      <c r="D15" s="195" t="s">
        <v>207</v>
      </c>
      <c r="E15" s="195"/>
      <c r="F15" s="195"/>
      <c r="G15" s="195" t="s">
        <v>492</v>
      </c>
      <c r="H15" s="195"/>
      <c r="I15" s="195"/>
      <c r="J15" s="195">
        <v>4</v>
      </c>
      <c r="K15" s="195"/>
      <c r="L15" s="195" t="s">
        <v>191</v>
      </c>
      <c r="M15" s="195"/>
      <c r="N15" s="195"/>
      <c r="O15" s="73" t="s">
        <v>170</v>
      </c>
      <c r="P15" s="73" t="s">
        <v>148</v>
      </c>
      <c r="Q15" s="20"/>
      <c r="R15" s="73" t="s">
        <v>163</v>
      </c>
      <c r="S15" s="20" t="s">
        <v>184</v>
      </c>
      <c r="T15" s="73" t="s">
        <v>164</v>
      </c>
      <c r="U15" s="34" t="s">
        <v>212</v>
      </c>
      <c r="AA15" s="17"/>
      <c r="AB15" s="44"/>
      <c r="AC15" s="44"/>
      <c r="AD15" s="44"/>
      <c r="AE15" s="44"/>
      <c r="AF15" s="44"/>
      <c r="AG15" s="44"/>
      <c r="AH15" s="42"/>
      <c r="AI15" s="42"/>
    </row>
    <row r="16" spans="2:35">
      <c r="B16" s="193"/>
      <c r="C16" s="195"/>
      <c r="D16" s="195"/>
      <c r="E16" s="195"/>
      <c r="F16" s="195"/>
      <c r="G16" s="195"/>
      <c r="H16" s="195"/>
      <c r="I16" s="195"/>
      <c r="J16" s="195"/>
      <c r="K16" s="195"/>
      <c r="L16" s="195"/>
      <c r="M16" s="195"/>
      <c r="N16" s="195"/>
      <c r="O16" s="73" t="s">
        <v>171</v>
      </c>
      <c r="P16" s="73" t="s">
        <v>147</v>
      </c>
      <c r="Q16" s="20"/>
      <c r="R16" s="73"/>
      <c r="S16" s="20" t="s">
        <v>157</v>
      </c>
      <c r="T16" s="73" t="s">
        <v>210</v>
      </c>
      <c r="U16" s="34" t="s">
        <v>213</v>
      </c>
      <c r="AA16" s="17"/>
      <c r="AB16" s="44"/>
      <c r="AC16" s="44"/>
      <c r="AD16" s="44"/>
      <c r="AE16" s="44"/>
      <c r="AF16" s="44"/>
      <c r="AG16" s="44"/>
      <c r="AH16" s="42"/>
      <c r="AI16" s="42"/>
    </row>
    <row r="17" spans="2:35" ht="19.5" thickBot="1">
      <c r="B17" s="194"/>
      <c r="C17" s="74" t="s">
        <v>169</v>
      </c>
      <c r="D17" s="196"/>
      <c r="E17" s="196"/>
      <c r="F17" s="196"/>
      <c r="G17" s="196" t="s">
        <v>489</v>
      </c>
      <c r="H17" s="196"/>
      <c r="I17" s="196"/>
      <c r="J17" s="196"/>
      <c r="K17" s="196"/>
      <c r="L17" s="196"/>
      <c r="M17" s="196"/>
      <c r="N17" s="196"/>
      <c r="O17" s="74" t="s">
        <v>206</v>
      </c>
      <c r="P17" s="74" t="s">
        <v>208</v>
      </c>
      <c r="Q17" s="21"/>
      <c r="R17" s="74"/>
      <c r="S17" s="21" t="s">
        <v>214</v>
      </c>
      <c r="T17" s="74" t="s">
        <v>211</v>
      </c>
      <c r="U17" s="35" t="s">
        <v>215</v>
      </c>
      <c r="AA17" s="17"/>
      <c r="AB17" s="44"/>
      <c r="AC17" s="44"/>
      <c r="AD17" s="44"/>
      <c r="AE17" s="44"/>
      <c r="AF17" s="44"/>
      <c r="AG17" s="44"/>
      <c r="AH17" s="42"/>
      <c r="AI17" s="42"/>
    </row>
    <row r="18" spans="2:35" ht="19.5" thickTop="1">
      <c r="B18" s="193"/>
      <c r="C18" s="195" t="s">
        <v>193</v>
      </c>
      <c r="D18" s="195"/>
      <c r="E18" s="195"/>
      <c r="F18" s="195"/>
      <c r="G18" s="195"/>
      <c r="H18" s="195"/>
      <c r="I18" s="195"/>
      <c r="J18" s="195"/>
      <c r="K18" s="195"/>
      <c r="L18" s="195"/>
      <c r="M18" s="195"/>
      <c r="N18" s="195"/>
      <c r="O18" s="73" t="s">
        <v>170</v>
      </c>
      <c r="P18" s="73" t="s">
        <v>150</v>
      </c>
      <c r="Q18" s="22" t="s">
        <v>216</v>
      </c>
      <c r="R18" s="23" t="s">
        <v>163</v>
      </c>
      <c r="S18" s="22" t="s">
        <v>217</v>
      </c>
      <c r="T18" s="23" t="s">
        <v>164</v>
      </c>
      <c r="U18" s="36" t="s">
        <v>218</v>
      </c>
      <c r="AA18" s="17"/>
      <c r="AB18" s="44"/>
      <c r="AC18" s="44"/>
      <c r="AD18" s="44"/>
      <c r="AE18" s="44"/>
      <c r="AF18" s="44"/>
      <c r="AG18" s="44"/>
      <c r="AH18" s="42"/>
      <c r="AI18" s="42"/>
    </row>
    <row r="19" spans="2:35" ht="19.5" thickBot="1">
      <c r="B19" s="193"/>
      <c r="C19" s="195"/>
      <c r="D19" s="195"/>
      <c r="E19" s="195"/>
      <c r="F19" s="195"/>
      <c r="G19" s="195"/>
      <c r="H19" s="195"/>
      <c r="I19" s="195"/>
      <c r="J19" s="195"/>
      <c r="K19" s="195"/>
      <c r="L19" s="195"/>
      <c r="M19" s="195"/>
      <c r="N19" s="195"/>
      <c r="O19" s="73" t="s">
        <v>171</v>
      </c>
      <c r="P19" s="73" t="s">
        <v>152</v>
      </c>
      <c r="Q19" s="20"/>
      <c r="R19" s="73"/>
      <c r="S19" s="20" t="s">
        <v>156</v>
      </c>
      <c r="T19" s="73" t="s">
        <v>165</v>
      </c>
      <c r="U19" s="34" t="s">
        <v>219</v>
      </c>
      <c r="AA19" s="17"/>
      <c r="AB19" s="44"/>
      <c r="AC19" s="44"/>
      <c r="AD19" s="44"/>
      <c r="AE19" s="44"/>
      <c r="AF19" s="44"/>
      <c r="AG19" s="44"/>
      <c r="AH19" s="42"/>
      <c r="AI19" s="42"/>
    </row>
    <row r="20" spans="2:35" ht="19.5" thickBot="1">
      <c r="B20" s="194"/>
      <c r="C20" s="74" t="s">
        <v>169</v>
      </c>
      <c r="D20" s="196" t="s">
        <v>209</v>
      </c>
      <c r="E20" s="196"/>
      <c r="F20" s="196"/>
      <c r="G20" s="196" t="s">
        <v>493</v>
      </c>
      <c r="H20" s="196"/>
      <c r="I20" s="196"/>
      <c r="J20" s="196">
        <v>3</v>
      </c>
      <c r="K20" s="196"/>
      <c r="L20" s="196" t="s">
        <v>191</v>
      </c>
      <c r="M20" s="196"/>
      <c r="N20" s="196"/>
      <c r="O20" s="74" t="s">
        <v>206</v>
      </c>
      <c r="P20" s="98"/>
      <c r="Q20" s="21"/>
      <c r="R20" s="74"/>
      <c r="S20" s="21"/>
      <c r="T20" s="74"/>
      <c r="U20" s="35"/>
      <c r="W20" s="38"/>
      <c r="AA20" s="45" t="s">
        <v>196</v>
      </c>
      <c r="AB20" s="46" t="s">
        <v>197</v>
      </c>
      <c r="AC20" s="46" t="s">
        <v>198</v>
      </c>
      <c r="AD20" s="46" t="s">
        <v>199</v>
      </c>
      <c r="AE20" s="46" t="s">
        <v>200</v>
      </c>
      <c r="AF20" s="46" t="s">
        <v>240</v>
      </c>
      <c r="AG20" s="46" t="s">
        <v>201</v>
      </c>
      <c r="AH20" s="45" t="s">
        <v>203</v>
      </c>
      <c r="AI20" s="45" t="s">
        <v>241</v>
      </c>
    </row>
    <row r="21" spans="2:35" ht="19.5" thickTop="1">
      <c r="B21" s="130">
        <v>1</v>
      </c>
      <c r="C21" s="164"/>
      <c r="D21" s="151"/>
      <c r="E21" s="152"/>
      <c r="F21" s="153"/>
      <c r="G21" s="151"/>
      <c r="H21" s="152"/>
      <c r="I21" s="153"/>
      <c r="J21" s="151"/>
      <c r="K21" s="153"/>
      <c r="L21" s="151"/>
      <c r="M21" s="152"/>
      <c r="N21" s="153"/>
      <c r="O21" s="70" t="s">
        <v>170</v>
      </c>
      <c r="P21" s="76"/>
      <c r="Q21" s="52"/>
      <c r="R21" s="24" t="str">
        <f>IF($P21="","",IF(OR(RIGHT($P21,1)="m",RIGHT($P21,1)="H"),"分",""))</f>
        <v/>
      </c>
      <c r="S21" s="52"/>
      <c r="T21" s="24" t="str">
        <f>IF($P21="","",IF(OR(RIGHT($P21,1)="m",RIGHT($P21,1)="H"),"秒","m"))</f>
        <v/>
      </c>
      <c r="U21" s="80"/>
      <c r="AA21" s="42"/>
      <c r="AB21" s="44" t="str">
        <f>IF($P21="","0",VLOOKUP($P21,登録データ!$U$4:$V$21,2,FALSE))</f>
        <v>0</v>
      </c>
      <c r="AC21" s="48" t="str">
        <f>IF($U21="","00",IF(LEN($U21)=1,$U21*10,$U21))</f>
        <v>00</v>
      </c>
      <c r="AD21" s="44" t="str">
        <f>IF($P21="","",IF(OR(RIGHT($P21,1)="m",RIGHT($P21,1)="H"),1,2))</f>
        <v/>
      </c>
      <c r="AE21" s="49" t="str">
        <f t="shared" ref="AE21:AE84" si="0">IF($AD21=2,IF($S21="","0000",CONCATENATE(RIGHT($S21+100,2),$AC21)),IF($S21="","000000",CONCATENATE(RIGHT($Q21+100,2),RIGHT($S21+100,2),$AC21)))</f>
        <v>000000</v>
      </c>
      <c r="AF21" s="44" t="str">
        <f t="shared" ref="AF21:AF84" si="1">IF($P21="","",CONCATENATE($AB21," ",IF($AD21=1,RIGHT($AE21+10000000,7),RIGHT($AE21+100000,5))))</f>
        <v/>
      </c>
      <c r="AG21" s="44" t="str">
        <f>IF($S21="","",IF(OR(VALUE($S21)&lt;60,$T21="m"),0,1))</f>
        <v/>
      </c>
      <c r="AH21" s="147" t="str">
        <f>IF($C21="","",IF($C21="@",0,IF(COUNTIF($C$21:$C$620,$C21)=1,0,1)))</f>
        <v/>
      </c>
      <c r="AI21" s="147" t="str">
        <f>IF($L21="","",IF(OR($L21="東京都",$L21="北海道",$L21="大阪府",$L21="京都府",RIGHT($L21,1)="県"),0,1))</f>
        <v/>
      </c>
    </row>
    <row r="22" spans="2:35">
      <c r="B22" s="130"/>
      <c r="C22" s="165"/>
      <c r="D22" s="154"/>
      <c r="E22" s="155"/>
      <c r="F22" s="156"/>
      <c r="G22" s="154"/>
      <c r="H22" s="155"/>
      <c r="I22" s="156"/>
      <c r="J22" s="154"/>
      <c r="K22" s="156"/>
      <c r="L22" s="154"/>
      <c r="M22" s="155"/>
      <c r="N22" s="156"/>
      <c r="O22" s="70" t="s">
        <v>171</v>
      </c>
      <c r="P22" s="39"/>
      <c r="Q22" s="66"/>
      <c r="R22" s="70" t="str">
        <f t="shared" ref="R22:R85" si="2">IF($P22="","",IF(OR(RIGHT($P22,1)="m",RIGHT($P22,1)="H"),"分",""))</f>
        <v/>
      </c>
      <c r="S22" s="66"/>
      <c r="T22" s="70" t="str">
        <f t="shared" ref="T22:T85" si="3">IF($P22="","",IF(OR(RIGHT($P22,1)="m",RIGHT($P22,1)="H"),"秒","m"))</f>
        <v/>
      </c>
      <c r="U22" s="67"/>
      <c r="AA22" s="42"/>
      <c r="AB22" s="44" t="str">
        <f>IF($P22="","0",VLOOKUP($P22,登録データ!$U$4:$V$21,2,FALSE))</f>
        <v>0</v>
      </c>
      <c r="AC22" s="44" t="str">
        <f t="shared" ref="AC22:AC85" si="4">IF($U22="","00",IF(LEN($U22)=1,$U22*10,$U22))</f>
        <v>00</v>
      </c>
      <c r="AD22" s="44" t="str">
        <f t="shared" ref="AD22:AD85" si="5">IF($P22="","",IF(OR(RIGHT($P22,1)="m",RIGHT($P22,1)="H"),1,2))</f>
        <v/>
      </c>
      <c r="AE22" s="44" t="str">
        <f t="shared" si="0"/>
        <v>000000</v>
      </c>
      <c r="AF22" s="44" t="str">
        <f t="shared" si="1"/>
        <v/>
      </c>
      <c r="AG22" s="44" t="str">
        <f t="shared" ref="AG22:AG85" si="6">IF($S22="","",IF(OR(VALUE($S22)&lt;60,$T22="m"),0,1))</f>
        <v/>
      </c>
      <c r="AH22" s="147"/>
      <c r="AI22" s="147"/>
    </row>
    <row r="23" spans="2:35" ht="19.5" thickBot="1">
      <c r="B23" s="150"/>
      <c r="C23" s="166"/>
      <c r="D23" s="157"/>
      <c r="E23" s="158"/>
      <c r="F23" s="159"/>
      <c r="G23" s="157"/>
      <c r="H23" s="158"/>
      <c r="I23" s="159"/>
      <c r="J23" s="157"/>
      <c r="K23" s="159"/>
      <c r="L23" s="157"/>
      <c r="M23" s="158"/>
      <c r="N23" s="159"/>
      <c r="O23" s="12" t="s">
        <v>206</v>
      </c>
      <c r="P23" s="79"/>
      <c r="Q23" s="50"/>
      <c r="R23" s="12" t="str">
        <f t="shared" si="2"/>
        <v/>
      </c>
      <c r="S23" s="50"/>
      <c r="T23" s="12" t="str">
        <f t="shared" si="3"/>
        <v/>
      </c>
      <c r="U23" s="77"/>
      <c r="AA23" s="42"/>
      <c r="AB23" s="44" t="str">
        <f>IF($P23="","0",VLOOKUP($P23,登録データ!$U$4:$V$21,2,FALSE))</f>
        <v>0</v>
      </c>
      <c r="AC23" s="44" t="str">
        <f t="shared" si="4"/>
        <v>00</v>
      </c>
      <c r="AD23" s="44" t="str">
        <f t="shared" si="5"/>
        <v/>
      </c>
      <c r="AE23" s="44" t="str">
        <f t="shared" si="0"/>
        <v>000000</v>
      </c>
      <c r="AF23" s="44" t="str">
        <f t="shared" si="1"/>
        <v/>
      </c>
      <c r="AG23" s="44" t="str">
        <f t="shared" si="6"/>
        <v/>
      </c>
      <c r="AH23" s="147"/>
      <c r="AI23" s="147"/>
    </row>
    <row r="24" spans="2:35" ht="19.5" thickTop="1">
      <c r="B24" s="130">
        <v>2</v>
      </c>
      <c r="C24" s="164"/>
      <c r="D24" s="151"/>
      <c r="E24" s="152"/>
      <c r="F24" s="153"/>
      <c r="G24" s="151"/>
      <c r="H24" s="152"/>
      <c r="I24" s="153"/>
      <c r="J24" s="151"/>
      <c r="K24" s="153"/>
      <c r="L24" s="151"/>
      <c r="M24" s="152"/>
      <c r="N24" s="153"/>
      <c r="O24" s="70" t="s">
        <v>170</v>
      </c>
      <c r="P24" s="76"/>
      <c r="Q24" s="52"/>
      <c r="R24" s="24" t="str">
        <f t="shared" si="2"/>
        <v/>
      </c>
      <c r="S24" s="52"/>
      <c r="T24" s="24" t="str">
        <f t="shared" si="3"/>
        <v/>
      </c>
      <c r="U24" s="80"/>
      <c r="AA24" s="42"/>
      <c r="AB24" s="44" t="str">
        <f>IF($P24="","0",VLOOKUP($P24,登録データ!$U$4:$V$21,2,FALSE))</f>
        <v>0</v>
      </c>
      <c r="AC24" s="44" t="str">
        <f t="shared" si="4"/>
        <v>00</v>
      </c>
      <c r="AD24" s="44" t="str">
        <f t="shared" si="5"/>
        <v/>
      </c>
      <c r="AE24" s="44" t="str">
        <f t="shared" si="0"/>
        <v>000000</v>
      </c>
      <c r="AF24" s="44" t="str">
        <f t="shared" si="1"/>
        <v/>
      </c>
      <c r="AG24" s="44" t="str">
        <f t="shared" si="6"/>
        <v/>
      </c>
      <c r="AH24" s="147" t="str">
        <f>IF($C24="","",IF($C24="@",0,IF(COUNTIF($C$21:$C$620,$C24)=1,0,1)))</f>
        <v/>
      </c>
      <c r="AI24" s="147" t="str">
        <f>IF($L24="","",IF(OR($L24="東京都",$L24="北海道",$L24="大阪府",$L24="京都府",RIGHT($L24,1)="県"),0,1))</f>
        <v/>
      </c>
    </row>
    <row r="25" spans="2:35">
      <c r="B25" s="130"/>
      <c r="C25" s="165"/>
      <c r="D25" s="154"/>
      <c r="E25" s="155"/>
      <c r="F25" s="156"/>
      <c r="G25" s="154"/>
      <c r="H25" s="155"/>
      <c r="I25" s="156"/>
      <c r="J25" s="154"/>
      <c r="K25" s="156"/>
      <c r="L25" s="154"/>
      <c r="M25" s="155"/>
      <c r="N25" s="156"/>
      <c r="O25" s="70" t="s">
        <v>171</v>
      </c>
      <c r="P25" s="39"/>
      <c r="Q25" s="66"/>
      <c r="R25" s="70" t="str">
        <f t="shared" si="2"/>
        <v/>
      </c>
      <c r="S25" s="66"/>
      <c r="T25" s="70" t="str">
        <f t="shared" si="3"/>
        <v/>
      </c>
      <c r="U25" s="67"/>
      <c r="AA25" s="42"/>
      <c r="AB25" s="44" t="str">
        <f>IF($P25="","0",VLOOKUP($P25,登録データ!$U$4:$V$21,2,FALSE))</f>
        <v>0</v>
      </c>
      <c r="AC25" s="44" t="str">
        <f t="shared" si="4"/>
        <v>00</v>
      </c>
      <c r="AD25" s="44" t="str">
        <f t="shared" si="5"/>
        <v/>
      </c>
      <c r="AE25" s="44" t="str">
        <f t="shared" si="0"/>
        <v>000000</v>
      </c>
      <c r="AF25" s="44" t="str">
        <f t="shared" si="1"/>
        <v/>
      </c>
      <c r="AG25" s="44" t="str">
        <f t="shared" si="6"/>
        <v/>
      </c>
      <c r="AH25" s="147"/>
      <c r="AI25" s="147"/>
    </row>
    <row r="26" spans="2:35" ht="19.5" thickBot="1">
      <c r="B26" s="150"/>
      <c r="C26" s="166"/>
      <c r="D26" s="157"/>
      <c r="E26" s="158"/>
      <c r="F26" s="159"/>
      <c r="G26" s="157"/>
      <c r="H26" s="158"/>
      <c r="I26" s="159"/>
      <c r="J26" s="157"/>
      <c r="K26" s="159"/>
      <c r="L26" s="157"/>
      <c r="M26" s="158"/>
      <c r="N26" s="159"/>
      <c r="O26" s="12" t="s">
        <v>206</v>
      </c>
      <c r="P26" s="79"/>
      <c r="Q26" s="50"/>
      <c r="R26" s="12" t="str">
        <f t="shared" si="2"/>
        <v/>
      </c>
      <c r="S26" s="50"/>
      <c r="T26" s="12" t="str">
        <f t="shared" si="3"/>
        <v/>
      </c>
      <c r="U26" s="77"/>
      <c r="AA26" s="42"/>
      <c r="AB26" s="44" t="str">
        <f>IF($P26="","0",VLOOKUP($P26,登録データ!$U$4:$V$21,2,FALSE))</f>
        <v>0</v>
      </c>
      <c r="AC26" s="44" t="str">
        <f t="shared" si="4"/>
        <v>00</v>
      </c>
      <c r="AD26" s="44" t="str">
        <f t="shared" si="5"/>
        <v/>
      </c>
      <c r="AE26" s="44" t="str">
        <f t="shared" si="0"/>
        <v>000000</v>
      </c>
      <c r="AF26" s="44" t="str">
        <f t="shared" si="1"/>
        <v/>
      </c>
      <c r="AG26" s="44" t="str">
        <f t="shared" si="6"/>
        <v/>
      </c>
      <c r="AH26" s="147"/>
      <c r="AI26" s="147"/>
    </row>
    <row r="27" spans="2:35" ht="19.5" thickTop="1">
      <c r="B27" s="130">
        <v>3</v>
      </c>
      <c r="C27" s="164"/>
      <c r="D27" s="151"/>
      <c r="E27" s="152"/>
      <c r="F27" s="153"/>
      <c r="G27" s="151"/>
      <c r="H27" s="152"/>
      <c r="I27" s="153"/>
      <c r="J27" s="151"/>
      <c r="K27" s="153"/>
      <c r="L27" s="151"/>
      <c r="M27" s="152"/>
      <c r="N27" s="153"/>
      <c r="O27" s="70" t="s">
        <v>170</v>
      </c>
      <c r="P27" s="76"/>
      <c r="Q27" s="52"/>
      <c r="R27" s="24" t="str">
        <f t="shared" si="2"/>
        <v/>
      </c>
      <c r="S27" s="52"/>
      <c r="T27" s="24" t="str">
        <f t="shared" si="3"/>
        <v/>
      </c>
      <c r="U27" s="80"/>
      <c r="AA27" s="42"/>
      <c r="AB27" s="44" t="str">
        <f>IF($P27="","0",VLOOKUP($P27,登録データ!$U$4:$V$21,2,FALSE))</f>
        <v>0</v>
      </c>
      <c r="AC27" s="44" t="str">
        <f t="shared" si="4"/>
        <v>00</v>
      </c>
      <c r="AD27" s="44" t="str">
        <f t="shared" si="5"/>
        <v/>
      </c>
      <c r="AE27" s="44" t="str">
        <f t="shared" si="0"/>
        <v>000000</v>
      </c>
      <c r="AF27" s="44" t="str">
        <f t="shared" si="1"/>
        <v/>
      </c>
      <c r="AG27" s="44" t="str">
        <f t="shared" si="6"/>
        <v/>
      </c>
      <c r="AH27" s="147" t="str">
        <f>IF($C27="","",IF($C27="@",0,IF(COUNTIF($C$21:$C$620,$C27)=1,0,1)))</f>
        <v/>
      </c>
      <c r="AI27" s="147" t="str">
        <f>IF($L27="","",IF(OR($L27="東京都",$L27="北海道",$L27="大阪府",$L27="京都府",RIGHT($L27,1)="県"),0,1))</f>
        <v/>
      </c>
    </row>
    <row r="28" spans="2:35">
      <c r="B28" s="130"/>
      <c r="C28" s="165"/>
      <c r="D28" s="154"/>
      <c r="E28" s="155"/>
      <c r="F28" s="156"/>
      <c r="G28" s="154"/>
      <c r="H28" s="155"/>
      <c r="I28" s="156"/>
      <c r="J28" s="154"/>
      <c r="K28" s="156"/>
      <c r="L28" s="154"/>
      <c r="M28" s="155"/>
      <c r="N28" s="156"/>
      <c r="O28" s="70" t="s">
        <v>171</v>
      </c>
      <c r="P28" s="39"/>
      <c r="Q28" s="66"/>
      <c r="R28" s="70" t="str">
        <f t="shared" si="2"/>
        <v/>
      </c>
      <c r="S28" s="66"/>
      <c r="T28" s="70" t="str">
        <f t="shared" si="3"/>
        <v/>
      </c>
      <c r="U28" s="67"/>
      <c r="AA28" s="42"/>
      <c r="AB28" s="44" t="str">
        <f>IF($P28="","0",VLOOKUP($P28,登録データ!$U$4:$V$21,2,FALSE))</f>
        <v>0</v>
      </c>
      <c r="AC28" s="44" t="str">
        <f t="shared" si="4"/>
        <v>00</v>
      </c>
      <c r="AD28" s="44" t="str">
        <f t="shared" si="5"/>
        <v/>
      </c>
      <c r="AE28" s="49" t="str">
        <f t="shared" si="0"/>
        <v>000000</v>
      </c>
      <c r="AF28" s="44" t="str">
        <f t="shared" si="1"/>
        <v/>
      </c>
      <c r="AG28" s="44" t="str">
        <f t="shared" si="6"/>
        <v/>
      </c>
      <c r="AH28" s="147"/>
      <c r="AI28" s="147"/>
    </row>
    <row r="29" spans="2:35" ht="19.5" thickBot="1">
      <c r="B29" s="150"/>
      <c r="C29" s="166"/>
      <c r="D29" s="157"/>
      <c r="E29" s="158"/>
      <c r="F29" s="159"/>
      <c r="G29" s="157"/>
      <c r="H29" s="158"/>
      <c r="I29" s="159"/>
      <c r="J29" s="157"/>
      <c r="K29" s="159"/>
      <c r="L29" s="157"/>
      <c r="M29" s="158"/>
      <c r="N29" s="159"/>
      <c r="O29" s="12" t="s">
        <v>206</v>
      </c>
      <c r="P29" s="79"/>
      <c r="Q29" s="50"/>
      <c r="R29" s="12" t="str">
        <f t="shared" si="2"/>
        <v/>
      </c>
      <c r="S29" s="50"/>
      <c r="T29" s="12" t="str">
        <f t="shared" si="3"/>
        <v/>
      </c>
      <c r="U29" s="77"/>
      <c r="AA29" s="42"/>
      <c r="AB29" s="44" t="str">
        <f>IF($P29="","0",VLOOKUP($P29,登録データ!$U$4:$V$21,2,FALSE))</f>
        <v>0</v>
      </c>
      <c r="AC29" s="44" t="str">
        <f t="shared" si="4"/>
        <v>00</v>
      </c>
      <c r="AD29" s="44" t="str">
        <f t="shared" si="5"/>
        <v/>
      </c>
      <c r="AE29" s="44" t="str">
        <f t="shared" si="0"/>
        <v>000000</v>
      </c>
      <c r="AF29" s="44" t="str">
        <f t="shared" si="1"/>
        <v/>
      </c>
      <c r="AG29" s="44" t="str">
        <f t="shared" si="6"/>
        <v/>
      </c>
      <c r="AH29" s="147"/>
      <c r="AI29" s="147"/>
    </row>
    <row r="30" spans="2:35" ht="19.5" thickTop="1">
      <c r="B30" s="130">
        <v>4</v>
      </c>
      <c r="C30" s="164"/>
      <c r="D30" s="151"/>
      <c r="E30" s="152"/>
      <c r="F30" s="153"/>
      <c r="G30" s="151"/>
      <c r="H30" s="152"/>
      <c r="I30" s="153"/>
      <c r="J30" s="151"/>
      <c r="K30" s="153"/>
      <c r="L30" s="151"/>
      <c r="M30" s="152"/>
      <c r="N30" s="153"/>
      <c r="O30" s="70" t="s">
        <v>170</v>
      </c>
      <c r="P30" s="76"/>
      <c r="Q30" s="52"/>
      <c r="R30" s="24" t="str">
        <f t="shared" si="2"/>
        <v/>
      </c>
      <c r="S30" s="52"/>
      <c r="T30" s="24" t="str">
        <f t="shared" si="3"/>
        <v/>
      </c>
      <c r="U30" s="80"/>
      <c r="AA30" s="42"/>
      <c r="AB30" s="44" t="str">
        <f>IF($P30="","0",VLOOKUP($P30,登録データ!$U$4:$V$21,2,FALSE))</f>
        <v>0</v>
      </c>
      <c r="AC30" s="44" t="str">
        <f t="shared" si="4"/>
        <v>00</v>
      </c>
      <c r="AD30" s="44" t="str">
        <f t="shared" si="5"/>
        <v/>
      </c>
      <c r="AE30" s="44" t="str">
        <f t="shared" si="0"/>
        <v>000000</v>
      </c>
      <c r="AF30" s="44" t="str">
        <f t="shared" si="1"/>
        <v/>
      </c>
      <c r="AG30" s="44" t="str">
        <f t="shared" si="6"/>
        <v/>
      </c>
      <c r="AH30" s="147" t="str">
        <f>IF($C30="","",IF($C30="@",0,IF(COUNTIF($C$21:$C$620,$C30)=1,0,1)))</f>
        <v/>
      </c>
      <c r="AI30" s="147" t="str">
        <f>IF($L30="","",IF(OR($L30="東京都",$L30="北海道",$L30="大阪府",$L30="京都府",RIGHT($L30,1)="県"),0,1))</f>
        <v/>
      </c>
    </row>
    <row r="31" spans="2:35">
      <c r="B31" s="130"/>
      <c r="C31" s="165"/>
      <c r="D31" s="154"/>
      <c r="E31" s="155"/>
      <c r="F31" s="156"/>
      <c r="G31" s="154"/>
      <c r="H31" s="155"/>
      <c r="I31" s="156"/>
      <c r="J31" s="154"/>
      <c r="K31" s="156"/>
      <c r="L31" s="154"/>
      <c r="M31" s="155"/>
      <c r="N31" s="156"/>
      <c r="O31" s="70" t="s">
        <v>171</v>
      </c>
      <c r="P31" s="39"/>
      <c r="Q31" s="66"/>
      <c r="R31" s="70" t="str">
        <f t="shared" si="2"/>
        <v/>
      </c>
      <c r="S31" s="66"/>
      <c r="T31" s="70" t="str">
        <f t="shared" si="3"/>
        <v/>
      </c>
      <c r="U31" s="67"/>
      <c r="AA31" s="42"/>
      <c r="AB31" s="44" t="str">
        <f>IF($P31="","0",VLOOKUP($P31,登録データ!$U$4:$V$21,2,FALSE))</f>
        <v>0</v>
      </c>
      <c r="AC31" s="44" t="str">
        <f t="shared" si="4"/>
        <v>00</v>
      </c>
      <c r="AD31" s="44" t="str">
        <f t="shared" si="5"/>
        <v/>
      </c>
      <c r="AE31" s="44" t="str">
        <f t="shared" si="0"/>
        <v>000000</v>
      </c>
      <c r="AF31" s="44" t="str">
        <f t="shared" si="1"/>
        <v/>
      </c>
      <c r="AG31" s="44" t="str">
        <f t="shared" si="6"/>
        <v/>
      </c>
      <c r="AH31" s="147"/>
      <c r="AI31" s="147"/>
    </row>
    <row r="32" spans="2:35" ht="19.5" thickBot="1">
      <c r="B32" s="150"/>
      <c r="C32" s="166"/>
      <c r="D32" s="157"/>
      <c r="E32" s="158"/>
      <c r="F32" s="159"/>
      <c r="G32" s="157"/>
      <c r="H32" s="158"/>
      <c r="I32" s="159"/>
      <c r="J32" s="157"/>
      <c r="K32" s="159"/>
      <c r="L32" s="157"/>
      <c r="M32" s="158"/>
      <c r="N32" s="159"/>
      <c r="O32" s="12" t="s">
        <v>206</v>
      </c>
      <c r="P32" s="79"/>
      <c r="Q32" s="50"/>
      <c r="R32" s="12" t="str">
        <f t="shared" si="2"/>
        <v/>
      </c>
      <c r="S32" s="50"/>
      <c r="T32" s="12" t="str">
        <f t="shared" si="3"/>
        <v/>
      </c>
      <c r="U32" s="77"/>
      <c r="AA32" s="42"/>
      <c r="AB32" s="44" t="str">
        <f>IF($P32="","0",VLOOKUP($P32,登録データ!$U$4:$V$21,2,FALSE))</f>
        <v>0</v>
      </c>
      <c r="AC32" s="44" t="str">
        <f t="shared" si="4"/>
        <v>00</v>
      </c>
      <c r="AD32" s="44" t="str">
        <f t="shared" si="5"/>
        <v/>
      </c>
      <c r="AE32" s="44" t="str">
        <f t="shared" si="0"/>
        <v>000000</v>
      </c>
      <c r="AF32" s="44" t="str">
        <f t="shared" si="1"/>
        <v/>
      </c>
      <c r="AG32" s="44" t="str">
        <f t="shared" si="6"/>
        <v/>
      </c>
      <c r="AH32" s="147"/>
      <c r="AI32" s="147"/>
    </row>
    <row r="33" spans="2:35" ht="19.5" thickTop="1">
      <c r="B33" s="130">
        <v>5</v>
      </c>
      <c r="C33" s="164"/>
      <c r="D33" s="151"/>
      <c r="E33" s="152"/>
      <c r="F33" s="153"/>
      <c r="G33" s="151"/>
      <c r="H33" s="152"/>
      <c r="I33" s="153"/>
      <c r="J33" s="151"/>
      <c r="K33" s="153"/>
      <c r="L33" s="151"/>
      <c r="M33" s="152"/>
      <c r="N33" s="153"/>
      <c r="O33" s="70" t="s">
        <v>170</v>
      </c>
      <c r="P33" s="76"/>
      <c r="Q33" s="52"/>
      <c r="R33" s="24" t="str">
        <f t="shared" si="2"/>
        <v/>
      </c>
      <c r="S33" s="52"/>
      <c r="T33" s="24" t="str">
        <f t="shared" si="3"/>
        <v/>
      </c>
      <c r="U33" s="80"/>
      <c r="AA33" s="42"/>
      <c r="AB33" s="44" t="str">
        <f>IF($P33="","0",VLOOKUP($P33,登録データ!$U$4:$V$21,2,FALSE))</f>
        <v>0</v>
      </c>
      <c r="AC33" s="44" t="str">
        <f t="shared" si="4"/>
        <v>00</v>
      </c>
      <c r="AD33" s="44" t="str">
        <f t="shared" si="5"/>
        <v/>
      </c>
      <c r="AE33" s="44" t="str">
        <f t="shared" si="0"/>
        <v>000000</v>
      </c>
      <c r="AF33" s="44" t="str">
        <f t="shared" si="1"/>
        <v/>
      </c>
      <c r="AG33" s="44" t="str">
        <f t="shared" si="6"/>
        <v/>
      </c>
      <c r="AH33" s="147" t="str">
        <f>IF($C33="","",IF($C33="@",0,IF(COUNTIF($C$21:$C$620,$C33)=1,0,1)))</f>
        <v/>
      </c>
      <c r="AI33" s="147" t="str">
        <f>IF($L33="","",IF(OR($L33="東京都",$L33="北海道",$L33="大阪府",$L33="京都府",RIGHT($L33,1)="県"),0,1))</f>
        <v/>
      </c>
    </row>
    <row r="34" spans="2:35">
      <c r="B34" s="130"/>
      <c r="C34" s="165"/>
      <c r="D34" s="154"/>
      <c r="E34" s="155"/>
      <c r="F34" s="156"/>
      <c r="G34" s="154"/>
      <c r="H34" s="155"/>
      <c r="I34" s="156"/>
      <c r="J34" s="154"/>
      <c r="K34" s="156"/>
      <c r="L34" s="154"/>
      <c r="M34" s="155"/>
      <c r="N34" s="156"/>
      <c r="O34" s="70" t="s">
        <v>171</v>
      </c>
      <c r="P34" s="39"/>
      <c r="Q34" s="66"/>
      <c r="R34" s="70" t="str">
        <f t="shared" si="2"/>
        <v/>
      </c>
      <c r="S34" s="66"/>
      <c r="T34" s="70" t="str">
        <f t="shared" si="3"/>
        <v/>
      </c>
      <c r="U34" s="67"/>
      <c r="AA34" s="42"/>
      <c r="AB34" s="44" t="str">
        <f>IF($P34="","0",VLOOKUP($P34,登録データ!$U$4:$V$21,2,FALSE))</f>
        <v>0</v>
      </c>
      <c r="AC34" s="44" t="str">
        <f t="shared" si="4"/>
        <v>00</v>
      </c>
      <c r="AD34" s="44" t="str">
        <f t="shared" si="5"/>
        <v/>
      </c>
      <c r="AE34" s="44" t="str">
        <f t="shared" si="0"/>
        <v>000000</v>
      </c>
      <c r="AF34" s="44" t="str">
        <f t="shared" si="1"/>
        <v/>
      </c>
      <c r="AG34" s="44" t="str">
        <f t="shared" si="6"/>
        <v/>
      </c>
      <c r="AH34" s="147"/>
      <c r="AI34" s="147"/>
    </row>
    <row r="35" spans="2:35" ht="19.5" thickBot="1">
      <c r="B35" s="150"/>
      <c r="C35" s="166"/>
      <c r="D35" s="157"/>
      <c r="E35" s="158"/>
      <c r="F35" s="159"/>
      <c r="G35" s="157"/>
      <c r="H35" s="158"/>
      <c r="I35" s="159"/>
      <c r="J35" s="157"/>
      <c r="K35" s="159"/>
      <c r="L35" s="157"/>
      <c r="M35" s="158"/>
      <c r="N35" s="159"/>
      <c r="O35" s="12" t="s">
        <v>206</v>
      </c>
      <c r="P35" s="79"/>
      <c r="Q35" s="50"/>
      <c r="R35" s="12" t="str">
        <f t="shared" si="2"/>
        <v/>
      </c>
      <c r="S35" s="50"/>
      <c r="T35" s="12" t="str">
        <f t="shared" si="3"/>
        <v/>
      </c>
      <c r="U35" s="77"/>
      <c r="AA35" s="42"/>
      <c r="AB35" s="44" t="str">
        <f>IF($P35="","0",VLOOKUP($P35,登録データ!$U$4:$V$21,2,FALSE))</f>
        <v>0</v>
      </c>
      <c r="AC35" s="44" t="str">
        <f t="shared" si="4"/>
        <v>00</v>
      </c>
      <c r="AD35" s="44" t="str">
        <f t="shared" si="5"/>
        <v/>
      </c>
      <c r="AE35" s="44" t="str">
        <f t="shared" si="0"/>
        <v>000000</v>
      </c>
      <c r="AF35" s="44" t="str">
        <f t="shared" si="1"/>
        <v/>
      </c>
      <c r="AG35" s="44" t="str">
        <f t="shared" si="6"/>
        <v/>
      </c>
      <c r="AH35" s="147"/>
      <c r="AI35" s="147"/>
    </row>
    <row r="36" spans="2:35" ht="19.5" thickTop="1">
      <c r="B36" s="130">
        <v>6</v>
      </c>
      <c r="C36" s="164"/>
      <c r="D36" s="151"/>
      <c r="E36" s="152"/>
      <c r="F36" s="153"/>
      <c r="G36" s="151"/>
      <c r="H36" s="152"/>
      <c r="I36" s="153"/>
      <c r="J36" s="151"/>
      <c r="K36" s="153"/>
      <c r="L36" s="151"/>
      <c r="M36" s="152"/>
      <c r="N36" s="153"/>
      <c r="O36" s="70" t="s">
        <v>170</v>
      </c>
      <c r="P36" s="76"/>
      <c r="Q36" s="52"/>
      <c r="R36" s="24" t="str">
        <f t="shared" si="2"/>
        <v/>
      </c>
      <c r="S36" s="52"/>
      <c r="T36" s="24" t="str">
        <f t="shared" si="3"/>
        <v/>
      </c>
      <c r="U36" s="80"/>
      <c r="AA36" s="42"/>
      <c r="AB36" s="44" t="str">
        <f>IF($P36="","0",VLOOKUP($P36,登録データ!$U$4:$V$21,2,FALSE))</f>
        <v>0</v>
      </c>
      <c r="AC36" s="44" t="str">
        <f t="shared" si="4"/>
        <v>00</v>
      </c>
      <c r="AD36" s="44" t="str">
        <f t="shared" si="5"/>
        <v/>
      </c>
      <c r="AE36" s="44" t="str">
        <f t="shared" si="0"/>
        <v>000000</v>
      </c>
      <c r="AF36" s="44" t="str">
        <f t="shared" si="1"/>
        <v/>
      </c>
      <c r="AG36" s="44" t="str">
        <f t="shared" si="6"/>
        <v/>
      </c>
      <c r="AH36" s="147" t="str">
        <f>IF($C36="","",IF($C36="@",0,IF(COUNTIF($C$21:$C$620,$C36)=1,0,1)))</f>
        <v/>
      </c>
      <c r="AI36" s="147" t="str">
        <f>IF($L36="","",IF(OR($L36="東京都",$L36="北海道",$L36="大阪府",$L36="京都府",RIGHT($L36,1)="県"),0,1))</f>
        <v/>
      </c>
    </row>
    <row r="37" spans="2:35">
      <c r="B37" s="130"/>
      <c r="C37" s="165"/>
      <c r="D37" s="154"/>
      <c r="E37" s="155"/>
      <c r="F37" s="156"/>
      <c r="G37" s="154"/>
      <c r="H37" s="155"/>
      <c r="I37" s="156"/>
      <c r="J37" s="154"/>
      <c r="K37" s="156"/>
      <c r="L37" s="154"/>
      <c r="M37" s="155"/>
      <c r="N37" s="156"/>
      <c r="O37" s="70" t="s">
        <v>171</v>
      </c>
      <c r="P37" s="39"/>
      <c r="Q37" s="66"/>
      <c r="R37" s="70" t="str">
        <f t="shared" si="2"/>
        <v/>
      </c>
      <c r="S37" s="66"/>
      <c r="T37" s="70" t="str">
        <f t="shared" si="3"/>
        <v/>
      </c>
      <c r="U37" s="67"/>
      <c r="AA37" s="42"/>
      <c r="AB37" s="44" t="str">
        <f>IF($P37="","0",VLOOKUP($P37,登録データ!$U$4:$V$21,2,FALSE))</f>
        <v>0</v>
      </c>
      <c r="AC37" s="44" t="str">
        <f t="shared" si="4"/>
        <v>00</v>
      </c>
      <c r="AD37" s="44" t="str">
        <f t="shared" si="5"/>
        <v/>
      </c>
      <c r="AE37" s="44" t="str">
        <f t="shared" si="0"/>
        <v>000000</v>
      </c>
      <c r="AF37" s="44" t="str">
        <f t="shared" si="1"/>
        <v/>
      </c>
      <c r="AG37" s="44" t="str">
        <f t="shared" si="6"/>
        <v/>
      </c>
      <c r="AH37" s="147"/>
      <c r="AI37" s="147"/>
    </row>
    <row r="38" spans="2:35" ht="19.5" thickBot="1">
      <c r="B38" s="150"/>
      <c r="C38" s="166"/>
      <c r="D38" s="157"/>
      <c r="E38" s="158"/>
      <c r="F38" s="159"/>
      <c r="G38" s="157"/>
      <c r="H38" s="158"/>
      <c r="I38" s="159"/>
      <c r="J38" s="157"/>
      <c r="K38" s="159"/>
      <c r="L38" s="157"/>
      <c r="M38" s="158"/>
      <c r="N38" s="159"/>
      <c r="O38" s="12" t="s">
        <v>206</v>
      </c>
      <c r="P38" s="79"/>
      <c r="Q38" s="50"/>
      <c r="R38" s="12" t="str">
        <f t="shared" si="2"/>
        <v/>
      </c>
      <c r="S38" s="50"/>
      <c r="T38" s="12" t="str">
        <f t="shared" si="3"/>
        <v/>
      </c>
      <c r="U38" s="77"/>
      <c r="AA38" s="42"/>
      <c r="AB38" s="44" t="str">
        <f>IF($P38="","0",VLOOKUP($P38,登録データ!$U$4:$V$21,2,FALSE))</f>
        <v>0</v>
      </c>
      <c r="AC38" s="44" t="str">
        <f t="shared" si="4"/>
        <v>00</v>
      </c>
      <c r="AD38" s="44" t="str">
        <f t="shared" si="5"/>
        <v/>
      </c>
      <c r="AE38" s="44" t="str">
        <f t="shared" si="0"/>
        <v>000000</v>
      </c>
      <c r="AF38" s="44" t="str">
        <f t="shared" si="1"/>
        <v/>
      </c>
      <c r="AG38" s="44" t="str">
        <f t="shared" si="6"/>
        <v/>
      </c>
      <c r="AH38" s="147"/>
      <c r="AI38" s="147"/>
    </row>
    <row r="39" spans="2:35" ht="19.5" thickTop="1">
      <c r="B39" s="130">
        <v>7</v>
      </c>
      <c r="C39" s="164"/>
      <c r="D39" s="151"/>
      <c r="E39" s="152"/>
      <c r="F39" s="153"/>
      <c r="G39" s="151"/>
      <c r="H39" s="152"/>
      <c r="I39" s="153"/>
      <c r="J39" s="151"/>
      <c r="K39" s="153"/>
      <c r="L39" s="151"/>
      <c r="M39" s="152"/>
      <c r="N39" s="153"/>
      <c r="O39" s="70" t="s">
        <v>170</v>
      </c>
      <c r="P39" s="76"/>
      <c r="Q39" s="52"/>
      <c r="R39" s="24" t="str">
        <f t="shared" si="2"/>
        <v/>
      </c>
      <c r="S39" s="52"/>
      <c r="T39" s="24" t="str">
        <f t="shared" si="3"/>
        <v/>
      </c>
      <c r="U39" s="80"/>
      <c r="AA39" s="42"/>
      <c r="AB39" s="44" t="str">
        <f>IF($P39="","0",VLOOKUP($P39,登録データ!$U$4:$V$21,2,FALSE))</f>
        <v>0</v>
      </c>
      <c r="AC39" s="44" t="str">
        <f t="shared" si="4"/>
        <v>00</v>
      </c>
      <c r="AD39" s="44" t="str">
        <f t="shared" si="5"/>
        <v/>
      </c>
      <c r="AE39" s="44" t="str">
        <f t="shared" si="0"/>
        <v>000000</v>
      </c>
      <c r="AF39" s="44" t="str">
        <f t="shared" si="1"/>
        <v/>
      </c>
      <c r="AG39" s="44" t="str">
        <f t="shared" si="6"/>
        <v/>
      </c>
      <c r="AH39" s="147" t="str">
        <f>IF($C39="","",IF($C39="@",0,IF(COUNTIF($C$21:$C$620,$C39)=1,0,1)))</f>
        <v/>
      </c>
      <c r="AI39" s="147" t="str">
        <f>IF($L39="","",IF(OR($L39="東京都",$L39="北海道",$L39="大阪府",$L39="京都府",RIGHT($L39,1)="県"),0,1))</f>
        <v/>
      </c>
    </row>
    <row r="40" spans="2:35">
      <c r="B40" s="130"/>
      <c r="C40" s="165"/>
      <c r="D40" s="154"/>
      <c r="E40" s="155"/>
      <c r="F40" s="156"/>
      <c r="G40" s="154"/>
      <c r="H40" s="155"/>
      <c r="I40" s="156"/>
      <c r="J40" s="154"/>
      <c r="K40" s="156"/>
      <c r="L40" s="154"/>
      <c r="M40" s="155"/>
      <c r="N40" s="156"/>
      <c r="O40" s="70" t="s">
        <v>171</v>
      </c>
      <c r="P40" s="39"/>
      <c r="Q40" s="66"/>
      <c r="R40" s="70" t="str">
        <f t="shared" si="2"/>
        <v/>
      </c>
      <c r="S40" s="66"/>
      <c r="T40" s="70" t="str">
        <f t="shared" si="3"/>
        <v/>
      </c>
      <c r="U40" s="67"/>
      <c r="AA40" s="42"/>
      <c r="AB40" s="44" t="str">
        <f>IF($P40="","0",VLOOKUP($P40,登録データ!$U$4:$V$21,2,FALSE))</f>
        <v>0</v>
      </c>
      <c r="AC40" s="44" t="str">
        <f t="shared" si="4"/>
        <v>00</v>
      </c>
      <c r="AD40" s="44" t="str">
        <f t="shared" si="5"/>
        <v/>
      </c>
      <c r="AE40" s="44" t="str">
        <f t="shared" si="0"/>
        <v>000000</v>
      </c>
      <c r="AF40" s="44" t="str">
        <f t="shared" si="1"/>
        <v/>
      </c>
      <c r="AG40" s="44" t="str">
        <f t="shared" si="6"/>
        <v/>
      </c>
      <c r="AH40" s="147"/>
      <c r="AI40" s="147"/>
    </row>
    <row r="41" spans="2:35" ht="19.5" thickBot="1">
      <c r="B41" s="150"/>
      <c r="C41" s="166"/>
      <c r="D41" s="157"/>
      <c r="E41" s="158"/>
      <c r="F41" s="159"/>
      <c r="G41" s="157"/>
      <c r="H41" s="158"/>
      <c r="I41" s="159"/>
      <c r="J41" s="157"/>
      <c r="K41" s="159"/>
      <c r="L41" s="157"/>
      <c r="M41" s="158"/>
      <c r="N41" s="159"/>
      <c r="O41" s="12" t="s">
        <v>206</v>
      </c>
      <c r="P41" s="79"/>
      <c r="Q41" s="50"/>
      <c r="R41" s="12" t="str">
        <f t="shared" si="2"/>
        <v/>
      </c>
      <c r="S41" s="50"/>
      <c r="T41" s="12" t="str">
        <f t="shared" si="3"/>
        <v/>
      </c>
      <c r="U41" s="77"/>
      <c r="AA41" s="42"/>
      <c r="AB41" s="44" t="str">
        <f>IF($P41="","0",VLOOKUP($P41,登録データ!$U$4:$V$21,2,FALSE))</f>
        <v>0</v>
      </c>
      <c r="AC41" s="44" t="str">
        <f t="shared" si="4"/>
        <v>00</v>
      </c>
      <c r="AD41" s="44" t="str">
        <f t="shared" si="5"/>
        <v/>
      </c>
      <c r="AE41" s="44" t="str">
        <f t="shared" si="0"/>
        <v>000000</v>
      </c>
      <c r="AF41" s="44" t="str">
        <f t="shared" si="1"/>
        <v/>
      </c>
      <c r="AG41" s="44" t="str">
        <f t="shared" si="6"/>
        <v/>
      </c>
      <c r="AH41" s="147"/>
      <c r="AI41" s="147"/>
    </row>
    <row r="42" spans="2:35" ht="19.5" thickTop="1">
      <c r="B42" s="130">
        <v>8</v>
      </c>
      <c r="C42" s="164"/>
      <c r="D42" s="151"/>
      <c r="E42" s="152"/>
      <c r="F42" s="153"/>
      <c r="G42" s="151"/>
      <c r="H42" s="152"/>
      <c r="I42" s="153"/>
      <c r="J42" s="151"/>
      <c r="K42" s="153"/>
      <c r="L42" s="151"/>
      <c r="M42" s="152"/>
      <c r="N42" s="153"/>
      <c r="O42" s="70" t="s">
        <v>170</v>
      </c>
      <c r="P42" s="76"/>
      <c r="Q42" s="52"/>
      <c r="R42" s="24" t="str">
        <f t="shared" si="2"/>
        <v/>
      </c>
      <c r="S42" s="52"/>
      <c r="T42" s="24" t="str">
        <f t="shared" si="3"/>
        <v/>
      </c>
      <c r="U42" s="80"/>
      <c r="AA42" s="42"/>
      <c r="AB42" s="44" t="str">
        <f>IF($P42="","0",VLOOKUP($P42,登録データ!$U$4:$V$21,2,FALSE))</f>
        <v>0</v>
      </c>
      <c r="AC42" s="44" t="str">
        <f t="shared" si="4"/>
        <v>00</v>
      </c>
      <c r="AD42" s="44" t="str">
        <f t="shared" si="5"/>
        <v/>
      </c>
      <c r="AE42" s="44" t="str">
        <f t="shared" si="0"/>
        <v>000000</v>
      </c>
      <c r="AF42" s="44" t="str">
        <f t="shared" si="1"/>
        <v/>
      </c>
      <c r="AG42" s="44" t="str">
        <f t="shared" si="6"/>
        <v/>
      </c>
      <c r="AH42" s="147" t="str">
        <f>IF($C42="","",IF($C42="@",0,IF(COUNTIF($C$21:$C$620,$C42)=1,0,1)))</f>
        <v/>
      </c>
      <c r="AI42" s="147" t="str">
        <f>IF($L42="","",IF(OR($L42="東京都",$L42="北海道",$L42="大阪府",$L42="京都府",RIGHT($L42,1)="県"),0,1))</f>
        <v/>
      </c>
    </row>
    <row r="43" spans="2:35">
      <c r="B43" s="130"/>
      <c r="C43" s="165"/>
      <c r="D43" s="154"/>
      <c r="E43" s="155"/>
      <c r="F43" s="156"/>
      <c r="G43" s="154"/>
      <c r="H43" s="155"/>
      <c r="I43" s="156"/>
      <c r="J43" s="154"/>
      <c r="K43" s="156"/>
      <c r="L43" s="154"/>
      <c r="M43" s="155"/>
      <c r="N43" s="156"/>
      <c r="O43" s="70" t="s">
        <v>171</v>
      </c>
      <c r="P43" s="39"/>
      <c r="Q43" s="66"/>
      <c r="R43" s="70" t="str">
        <f t="shared" si="2"/>
        <v/>
      </c>
      <c r="S43" s="66"/>
      <c r="T43" s="70" t="str">
        <f t="shared" si="3"/>
        <v/>
      </c>
      <c r="U43" s="67"/>
      <c r="AA43" s="42"/>
      <c r="AB43" s="44" t="str">
        <f>IF($P43="","0",VLOOKUP($P43,登録データ!$U$4:$V$21,2,FALSE))</f>
        <v>0</v>
      </c>
      <c r="AC43" s="44" t="str">
        <f t="shared" si="4"/>
        <v>00</v>
      </c>
      <c r="AD43" s="44" t="str">
        <f t="shared" si="5"/>
        <v/>
      </c>
      <c r="AE43" s="44" t="str">
        <f t="shared" si="0"/>
        <v>000000</v>
      </c>
      <c r="AF43" s="44" t="str">
        <f t="shared" si="1"/>
        <v/>
      </c>
      <c r="AG43" s="44" t="str">
        <f t="shared" si="6"/>
        <v/>
      </c>
      <c r="AH43" s="147"/>
      <c r="AI43" s="147"/>
    </row>
    <row r="44" spans="2:35" ht="19.5" thickBot="1">
      <c r="B44" s="150"/>
      <c r="C44" s="166"/>
      <c r="D44" s="157"/>
      <c r="E44" s="158"/>
      <c r="F44" s="159"/>
      <c r="G44" s="157"/>
      <c r="H44" s="158"/>
      <c r="I44" s="159"/>
      <c r="J44" s="157"/>
      <c r="K44" s="159"/>
      <c r="L44" s="157"/>
      <c r="M44" s="158"/>
      <c r="N44" s="159"/>
      <c r="O44" s="12" t="s">
        <v>206</v>
      </c>
      <c r="P44" s="79"/>
      <c r="Q44" s="50"/>
      <c r="R44" s="12" t="str">
        <f t="shared" si="2"/>
        <v/>
      </c>
      <c r="S44" s="50"/>
      <c r="T44" s="12" t="str">
        <f t="shared" si="3"/>
        <v/>
      </c>
      <c r="U44" s="77"/>
      <c r="AA44" s="42"/>
      <c r="AB44" s="44" t="str">
        <f>IF($P44="","0",VLOOKUP($P44,登録データ!$U$4:$V$21,2,FALSE))</f>
        <v>0</v>
      </c>
      <c r="AC44" s="44" t="str">
        <f t="shared" si="4"/>
        <v>00</v>
      </c>
      <c r="AD44" s="44" t="str">
        <f t="shared" si="5"/>
        <v/>
      </c>
      <c r="AE44" s="49" t="str">
        <f t="shared" si="0"/>
        <v>000000</v>
      </c>
      <c r="AF44" s="49" t="str">
        <f t="shared" si="1"/>
        <v/>
      </c>
      <c r="AG44" s="44" t="str">
        <f t="shared" si="6"/>
        <v/>
      </c>
      <c r="AH44" s="147"/>
      <c r="AI44" s="147"/>
    </row>
    <row r="45" spans="2:35" ht="19.5" thickTop="1">
      <c r="B45" s="130">
        <v>9</v>
      </c>
      <c r="C45" s="164"/>
      <c r="D45" s="151"/>
      <c r="E45" s="152"/>
      <c r="F45" s="153"/>
      <c r="G45" s="151"/>
      <c r="H45" s="152"/>
      <c r="I45" s="153"/>
      <c r="J45" s="151"/>
      <c r="K45" s="153"/>
      <c r="L45" s="151"/>
      <c r="M45" s="152"/>
      <c r="N45" s="153"/>
      <c r="O45" s="70" t="s">
        <v>170</v>
      </c>
      <c r="P45" s="76"/>
      <c r="Q45" s="52"/>
      <c r="R45" s="24" t="str">
        <f t="shared" si="2"/>
        <v/>
      </c>
      <c r="S45" s="52"/>
      <c r="T45" s="24" t="str">
        <f t="shared" si="3"/>
        <v/>
      </c>
      <c r="U45" s="80"/>
      <c r="AA45" s="42"/>
      <c r="AB45" s="44" t="str">
        <f>IF($P45="","0",VLOOKUP($P45,登録データ!$U$4:$V$21,2,FALSE))</f>
        <v>0</v>
      </c>
      <c r="AC45" s="49" t="str">
        <f t="shared" si="4"/>
        <v>00</v>
      </c>
      <c r="AD45" s="49" t="str">
        <f t="shared" si="5"/>
        <v/>
      </c>
      <c r="AE45" s="49" t="str">
        <f t="shared" si="0"/>
        <v>000000</v>
      </c>
      <c r="AF45" s="44" t="str">
        <f t="shared" si="1"/>
        <v/>
      </c>
      <c r="AG45" s="44" t="str">
        <f t="shared" si="6"/>
        <v/>
      </c>
      <c r="AH45" s="147" t="str">
        <f>IF($C45="","",IF($C45="@",0,IF(COUNTIF($C$21:$C$620,$C45)=1,0,1)))</f>
        <v/>
      </c>
      <c r="AI45" s="147" t="str">
        <f>IF($L45="","",IF(OR($L45="東京都",$L45="北海道",$L45="大阪府",$L45="京都府",RIGHT($L45,1)="県"),0,1))</f>
        <v/>
      </c>
    </row>
    <row r="46" spans="2:35">
      <c r="B46" s="130"/>
      <c r="C46" s="165"/>
      <c r="D46" s="154"/>
      <c r="E46" s="155"/>
      <c r="F46" s="156"/>
      <c r="G46" s="154"/>
      <c r="H46" s="155"/>
      <c r="I46" s="156"/>
      <c r="J46" s="154"/>
      <c r="K46" s="156"/>
      <c r="L46" s="154"/>
      <c r="M46" s="155"/>
      <c r="N46" s="156"/>
      <c r="O46" s="70" t="s">
        <v>171</v>
      </c>
      <c r="P46" s="39"/>
      <c r="Q46" s="66"/>
      <c r="R46" s="70" t="str">
        <f t="shared" si="2"/>
        <v/>
      </c>
      <c r="S46" s="66"/>
      <c r="T46" s="70" t="str">
        <f t="shared" si="3"/>
        <v/>
      </c>
      <c r="U46" s="67"/>
      <c r="AA46" s="42"/>
      <c r="AB46" s="44" t="str">
        <f>IF($P46="","0",VLOOKUP($P46,登録データ!$U$4:$V$21,2,FALSE))</f>
        <v>0</v>
      </c>
      <c r="AC46" s="44" t="str">
        <f t="shared" si="4"/>
        <v>00</v>
      </c>
      <c r="AD46" s="44" t="str">
        <f t="shared" si="5"/>
        <v/>
      </c>
      <c r="AE46" s="44" t="str">
        <f t="shared" si="0"/>
        <v>000000</v>
      </c>
      <c r="AF46" s="44" t="str">
        <f t="shared" si="1"/>
        <v/>
      </c>
      <c r="AG46" s="44" t="str">
        <f t="shared" si="6"/>
        <v/>
      </c>
      <c r="AH46" s="147"/>
      <c r="AI46" s="147"/>
    </row>
    <row r="47" spans="2:35" ht="19.5" thickBot="1">
      <c r="B47" s="150"/>
      <c r="C47" s="166"/>
      <c r="D47" s="157"/>
      <c r="E47" s="158"/>
      <c r="F47" s="159"/>
      <c r="G47" s="157"/>
      <c r="H47" s="158"/>
      <c r="I47" s="159"/>
      <c r="J47" s="157"/>
      <c r="K47" s="159"/>
      <c r="L47" s="157"/>
      <c r="M47" s="158"/>
      <c r="N47" s="159"/>
      <c r="O47" s="12" t="s">
        <v>206</v>
      </c>
      <c r="P47" s="79"/>
      <c r="Q47" s="50"/>
      <c r="R47" s="12" t="str">
        <f t="shared" si="2"/>
        <v/>
      </c>
      <c r="S47" s="50"/>
      <c r="T47" s="12" t="str">
        <f t="shared" si="3"/>
        <v/>
      </c>
      <c r="U47" s="77"/>
      <c r="AA47" s="42"/>
      <c r="AB47" s="44" t="str">
        <f>IF($P47="","0",VLOOKUP($P47,登録データ!$U$4:$V$21,2,FALSE))</f>
        <v>0</v>
      </c>
      <c r="AC47" s="44" t="str">
        <f t="shared" si="4"/>
        <v>00</v>
      </c>
      <c r="AD47" s="44" t="str">
        <f t="shared" si="5"/>
        <v/>
      </c>
      <c r="AE47" s="44" t="str">
        <f t="shared" si="0"/>
        <v>000000</v>
      </c>
      <c r="AF47" s="44" t="str">
        <f t="shared" si="1"/>
        <v/>
      </c>
      <c r="AG47" s="44" t="str">
        <f t="shared" si="6"/>
        <v/>
      </c>
      <c r="AH47" s="147"/>
      <c r="AI47" s="147"/>
    </row>
    <row r="48" spans="2:35" ht="19.5" thickTop="1">
      <c r="B48" s="130">
        <v>10</v>
      </c>
      <c r="C48" s="164"/>
      <c r="D48" s="151"/>
      <c r="E48" s="152"/>
      <c r="F48" s="153"/>
      <c r="G48" s="151"/>
      <c r="H48" s="152"/>
      <c r="I48" s="153"/>
      <c r="J48" s="151"/>
      <c r="K48" s="153"/>
      <c r="L48" s="151"/>
      <c r="M48" s="152"/>
      <c r="N48" s="153"/>
      <c r="O48" s="70" t="s">
        <v>170</v>
      </c>
      <c r="P48" s="76"/>
      <c r="Q48" s="52"/>
      <c r="R48" s="24" t="str">
        <f t="shared" si="2"/>
        <v/>
      </c>
      <c r="S48" s="52"/>
      <c r="T48" s="24" t="str">
        <f t="shared" si="3"/>
        <v/>
      </c>
      <c r="U48" s="80"/>
      <c r="AA48" s="42"/>
      <c r="AB48" s="44" t="str">
        <f>IF($P48="","0",VLOOKUP($P48,登録データ!$U$4:$V$21,2,FALSE))</f>
        <v>0</v>
      </c>
      <c r="AC48" s="44" t="str">
        <f t="shared" si="4"/>
        <v>00</v>
      </c>
      <c r="AD48" s="44" t="str">
        <f t="shared" si="5"/>
        <v/>
      </c>
      <c r="AE48" s="44" t="str">
        <f t="shared" si="0"/>
        <v>000000</v>
      </c>
      <c r="AF48" s="44" t="str">
        <f t="shared" si="1"/>
        <v/>
      </c>
      <c r="AG48" s="44" t="str">
        <f t="shared" si="6"/>
        <v/>
      </c>
      <c r="AH48" s="147" t="str">
        <f>IF($C48="","",IF($C48="@",0,IF(COUNTIF($C$21:$C$620,$C48)=1,0,1)))</f>
        <v/>
      </c>
      <c r="AI48" s="147" t="str">
        <f>IF($L48="","",IF(OR($L48="東京都",$L48="北海道",$L48="大阪府",$L48="京都府",RIGHT($L48,1)="県"),0,1))</f>
        <v/>
      </c>
    </row>
    <row r="49" spans="2:35">
      <c r="B49" s="130"/>
      <c r="C49" s="165"/>
      <c r="D49" s="154"/>
      <c r="E49" s="155"/>
      <c r="F49" s="156"/>
      <c r="G49" s="154"/>
      <c r="H49" s="155"/>
      <c r="I49" s="156"/>
      <c r="J49" s="154"/>
      <c r="K49" s="156"/>
      <c r="L49" s="154"/>
      <c r="M49" s="155"/>
      <c r="N49" s="156"/>
      <c r="O49" s="70" t="s">
        <v>171</v>
      </c>
      <c r="P49" s="39"/>
      <c r="Q49" s="66"/>
      <c r="R49" s="70" t="str">
        <f t="shared" si="2"/>
        <v/>
      </c>
      <c r="S49" s="66"/>
      <c r="T49" s="70" t="str">
        <f t="shared" si="3"/>
        <v/>
      </c>
      <c r="U49" s="67"/>
      <c r="AA49" s="42"/>
      <c r="AB49" s="44" t="str">
        <f>IF($P49="","0",VLOOKUP($P49,登録データ!$U$4:$V$21,2,FALSE))</f>
        <v>0</v>
      </c>
      <c r="AC49" s="44" t="str">
        <f t="shared" si="4"/>
        <v>00</v>
      </c>
      <c r="AD49" s="44" t="str">
        <f t="shared" si="5"/>
        <v/>
      </c>
      <c r="AE49" s="44" t="str">
        <f t="shared" si="0"/>
        <v>000000</v>
      </c>
      <c r="AF49" s="44" t="str">
        <f t="shared" si="1"/>
        <v/>
      </c>
      <c r="AG49" s="44" t="str">
        <f t="shared" si="6"/>
        <v/>
      </c>
      <c r="AH49" s="147"/>
      <c r="AI49" s="147"/>
    </row>
    <row r="50" spans="2:35" ht="19.5" thickBot="1">
      <c r="B50" s="150"/>
      <c r="C50" s="166"/>
      <c r="D50" s="157"/>
      <c r="E50" s="158"/>
      <c r="F50" s="159"/>
      <c r="G50" s="157"/>
      <c r="H50" s="158"/>
      <c r="I50" s="159"/>
      <c r="J50" s="157"/>
      <c r="K50" s="159"/>
      <c r="L50" s="157"/>
      <c r="M50" s="158"/>
      <c r="N50" s="159"/>
      <c r="O50" s="12" t="s">
        <v>206</v>
      </c>
      <c r="P50" s="79"/>
      <c r="Q50" s="50"/>
      <c r="R50" s="12" t="str">
        <f t="shared" si="2"/>
        <v/>
      </c>
      <c r="S50" s="50"/>
      <c r="T50" s="12" t="str">
        <f t="shared" si="3"/>
        <v/>
      </c>
      <c r="U50" s="77"/>
      <c r="AA50" s="42"/>
      <c r="AB50" s="44" t="str">
        <f>IF($P50="","0",VLOOKUP($P50,登録データ!$U$4:$V$21,2,FALSE))</f>
        <v>0</v>
      </c>
      <c r="AC50" s="48" t="str">
        <f t="shared" si="4"/>
        <v>00</v>
      </c>
      <c r="AD50" s="44" t="str">
        <f t="shared" si="5"/>
        <v/>
      </c>
      <c r="AE50" s="49" t="str">
        <f t="shared" si="0"/>
        <v>000000</v>
      </c>
      <c r="AF50" s="44" t="str">
        <f t="shared" si="1"/>
        <v/>
      </c>
      <c r="AG50" s="44" t="str">
        <f t="shared" si="6"/>
        <v/>
      </c>
      <c r="AH50" s="147"/>
      <c r="AI50" s="147"/>
    </row>
    <row r="51" spans="2:35" ht="19.5" thickTop="1">
      <c r="B51" s="130">
        <v>11</v>
      </c>
      <c r="C51" s="164"/>
      <c r="D51" s="151"/>
      <c r="E51" s="152"/>
      <c r="F51" s="153"/>
      <c r="G51" s="151"/>
      <c r="H51" s="152"/>
      <c r="I51" s="153"/>
      <c r="J51" s="151"/>
      <c r="K51" s="153"/>
      <c r="L51" s="151"/>
      <c r="M51" s="152"/>
      <c r="N51" s="153"/>
      <c r="O51" s="70" t="s">
        <v>170</v>
      </c>
      <c r="P51" s="76"/>
      <c r="Q51" s="52"/>
      <c r="R51" s="24" t="str">
        <f t="shared" si="2"/>
        <v/>
      </c>
      <c r="S51" s="52"/>
      <c r="T51" s="24" t="str">
        <f t="shared" si="3"/>
        <v/>
      </c>
      <c r="U51" s="80"/>
      <c r="AA51" s="42"/>
      <c r="AB51" s="44" t="str">
        <f>IF($P51="","0",VLOOKUP($P51,登録データ!$U$4:$V$21,2,FALSE))</f>
        <v>0</v>
      </c>
      <c r="AC51" s="44" t="str">
        <f t="shared" si="4"/>
        <v>00</v>
      </c>
      <c r="AD51" s="44" t="str">
        <f t="shared" si="5"/>
        <v/>
      </c>
      <c r="AE51" s="44" t="str">
        <f t="shared" si="0"/>
        <v>000000</v>
      </c>
      <c r="AF51" s="44" t="str">
        <f t="shared" si="1"/>
        <v/>
      </c>
      <c r="AG51" s="44" t="str">
        <f t="shared" si="6"/>
        <v/>
      </c>
      <c r="AH51" s="147" t="str">
        <f>IF($C51="","",IF($C51="@",0,IF(COUNTIF($C$21:$C$620,$C51)=1,0,1)))</f>
        <v/>
      </c>
      <c r="AI51" s="147" t="str">
        <f>IF($L51="","",IF(OR($L51="東京都",$L51="北海道",$L51="大阪府",$L51="京都府",RIGHT($L51,1)="県"),0,1))</f>
        <v/>
      </c>
    </row>
    <row r="52" spans="2:35">
      <c r="B52" s="130"/>
      <c r="C52" s="165"/>
      <c r="D52" s="154"/>
      <c r="E52" s="155"/>
      <c r="F52" s="156"/>
      <c r="G52" s="154"/>
      <c r="H52" s="155"/>
      <c r="I52" s="156"/>
      <c r="J52" s="154"/>
      <c r="K52" s="156"/>
      <c r="L52" s="154"/>
      <c r="M52" s="155"/>
      <c r="N52" s="156"/>
      <c r="O52" s="70" t="s">
        <v>171</v>
      </c>
      <c r="P52" s="39"/>
      <c r="Q52" s="66"/>
      <c r="R52" s="70" t="str">
        <f t="shared" si="2"/>
        <v/>
      </c>
      <c r="S52" s="66"/>
      <c r="T52" s="70" t="str">
        <f t="shared" si="3"/>
        <v/>
      </c>
      <c r="U52" s="67"/>
      <c r="AA52" s="42"/>
      <c r="AB52" s="44" t="str">
        <f>IF($P52="","0",VLOOKUP($P52,登録データ!$U$4:$V$21,2,FALSE))</f>
        <v>0</v>
      </c>
      <c r="AC52" s="44" t="str">
        <f t="shared" si="4"/>
        <v>00</v>
      </c>
      <c r="AD52" s="44" t="str">
        <f t="shared" si="5"/>
        <v/>
      </c>
      <c r="AE52" s="44" t="str">
        <f t="shared" si="0"/>
        <v>000000</v>
      </c>
      <c r="AF52" s="44" t="str">
        <f t="shared" si="1"/>
        <v/>
      </c>
      <c r="AG52" s="44" t="str">
        <f t="shared" si="6"/>
        <v/>
      </c>
      <c r="AH52" s="147"/>
      <c r="AI52" s="147"/>
    </row>
    <row r="53" spans="2:35" ht="19.5" thickBot="1">
      <c r="B53" s="150"/>
      <c r="C53" s="166"/>
      <c r="D53" s="157"/>
      <c r="E53" s="158"/>
      <c r="F53" s="159"/>
      <c r="G53" s="157"/>
      <c r="H53" s="158"/>
      <c r="I53" s="159"/>
      <c r="J53" s="157"/>
      <c r="K53" s="159"/>
      <c r="L53" s="157"/>
      <c r="M53" s="158"/>
      <c r="N53" s="159"/>
      <c r="O53" s="12" t="s">
        <v>206</v>
      </c>
      <c r="P53" s="79"/>
      <c r="Q53" s="50"/>
      <c r="R53" s="12" t="str">
        <f t="shared" si="2"/>
        <v/>
      </c>
      <c r="S53" s="50"/>
      <c r="T53" s="12" t="str">
        <f t="shared" si="3"/>
        <v/>
      </c>
      <c r="U53" s="77"/>
      <c r="AA53" s="42"/>
      <c r="AB53" s="44" t="str">
        <f>IF($P53="","0",VLOOKUP($P53,登録データ!$U$4:$V$21,2,FALSE))</f>
        <v>0</v>
      </c>
      <c r="AC53" s="44" t="str">
        <f t="shared" si="4"/>
        <v>00</v>
      </c>
      <c r="AD53" s="44" t="str">
        <f t="shared" si="5"/>
        <v/>
      </c>
      <c r="AE53" s="44" t="str">
        <f t="shared" si="0"/>
        <v>000000</v>
      </c>
      <c r="AF53" s="44" t="str">
        <f t="shared" si="1"/>
        <v/>
      </c>
      <c r="AG53" s="44" t="str">
        <f t="shared" si="6"/>
        <v/>
      </c>
      <c r="AH53" s="147"/>
      <c r="AI53" s="147"/>
    </row>
    <row r="54" spans="2:35" ht="19.5" thickTop="1">
      <c r="B54" s="130">
        <v>12</v>
      </c>
      <c r="C54" s="164"/>
      <c r="D54" s="151"/>
      <c r="E54" s="152"/>
      <c r="F54" s="153"/>
      <c r="G54" s="151"/>
      <c r="H54" s="152"/>
      <c r="I54" s="153"/>
      <c r="J54" s="151"/>
      <c r="K54" s="153"/>
      <c r="L54" s="151"/>
      <c r="M54" s="152"/>
      <c r="N54" s="153"/>
      <c r="O54" s="70" t="s">
        <v>170</v>
      </c>
      <c r="P54" s="76"/>
      <c r="Q54" s="52"/>
      <c r="R54" s="24" t="str">
        <f t="shared" si="2"/>
        <v/>
      </c>
      <c r="S54" s="52"/>
      <c r="T54" s="24" t="str">
        <f t="shared" si="3"/>
        <v/>
      </c>
      <c r="U54" s="80"/>
      <c r="AA54" s="42"/>
      <c r="AB54" s="44" t="str">
        <f>IF($P54="","0",VLOOKUP($P54,登録データ!$U$4:$V$21,2,FALSE))</f>
        <v>0</v>
      </c>
      <c r="AC54" s="44" t="str">
        <f t="shared" si="4"/>
        <v>00</v>
      </c>
      <c r="AD54" s="44" t="str">
        <f t="shared" si="5"/>
        <v/>
      </c>
      <c r="AE54" s="44" t="str">
        <f t="shared" si="0"/>
        <v>000000</v>
      </c>
      <c r="AF54" s="44" t="str">
        <f t="shared" si="1"/>
        <v/>
      </c>
      <c r="AG54" s="44" t="str">
        <f t="shared" si="6"/>
        <v/>
      </c>
      <c r="AH54" s="147" t="str">
        <f>IF($C54="","",IF($C54="@",0,IF(COUNTIF($C$21:$C$620,$C54)=1,0,1)))</f>
        <v/>
      </c>
      <c r="AI54" s="147" t="str">
        <f>IF($L54="","",IF(OR($L54="東京都",$L54="北海道",$L54="大阪府",$L54="京都府",RIGHT($L54,1)="県"),0,1))</f>
        <v/>
      </c>
    </row>
    <row r="55" spans="2:35">
      <c r="B55" s="130"/>
      <c r="C55" s="165"/>
      <c r="D55" s="154"/>
      <c r="E55" s="155"/>
      <c r="F55" s="156"/>
      <c r="G55" s="154"/>
      <c r="H55" s="155"/>
      <c r="I55" s="156"/>
      <c r="J55" s="154"/>
      <c r="K55" s="156"/>
      <c r="L55" s="154"/>
      <c r="M55" s="155"/>
      <c r="N55" s="156"/>
      <c r="O55" s="70" t="s">
        <v>171</v>
      </c>
      <c r="P55" s="39"/>
      <c r="Q55" s="66"/>
      <c r="R55" s="70" t="str">
        <f t="shared" si="2"/>
        <v/>
      </c>
      <c r="S55" s="66"/>
      <c r="T55" s="70" t="str">
        <f t="shared" si="3"/>
        <v/>
      </c>
      <c r="U55" s="67"/>
      <c r="AA55" s="42"/>
      <c r="AB55" s="44" t="str">
        <f>IF($P55="","0",VLOOKUP($P55,登録データ!$U$4:$V$21,2,FALSE))</f>
        <v>0</v>
      </c>
      <c r="AC55" s="44" t="str">
        <f t="shared" si="4"/>
        <v>00</v>
      </c>
      <c r="AD55" s="44" t="str">
        <f t="shared" si="5"/>
        <v/>
      </c>
      <c r="AE55" s="44" t="str">
        <f t="shared" si="0"/>
        <v>000000</v>
      </c>
      <c r="AF55" s="44" t="str">
        <f t="shared" si="1"/>
        <v/>
      </c>
      <c r="AG55" s="44" t="str">
        <f t="shared" si="6"/>
        <v/>
      </c>
      <c r="AH55" s="147"/>
      <c r="AI55" s="147"/>
    </row>
    <row r="56" spans="2:35" ht="19.5" thickBot="1">
      <c r="B56" s="150"/>
      <c r="C56" s="166"/>
      <c r="D56" s="157"/>
      <c r="E56" s="158"/>
      <c r="F56" s="159"/>
      <c r="G56" s="157"/>
      <c r="H56" s="158"/>
      <c r="I56" s="159"/>
      <c r="J56" s="157"/>
      <c r="K56" s="159"/>
      <c r="L56" s="157"/>
      <c r="M56" s="158"/>
      <c r="N56" s="159"/>
      <c r="O56" s="12" t="s">
        <v>206</v>
      </c>
      <c r="P56" s="79"/>
      <c r="Q56" s="50"/>
      <c r="R56" s="12" t="str">
        <f t="shared" si="2"/>
        <v/>
      </c>
      <c r="S56" s="50"/>
      <c r="T56" s="12" t="str">
        <f t="shared" si="3"/>
        <v/>
      </c>
      <c r="U56" s="77"/>
      <c r="AA56" s="42"/>
      <c r="AB56" s="44" t="str">
        <f>IF($P56="","0",VLOOKUP($P56,登録データ!$U$4:$V$21,2,FALSE))</f>
        <v>0</v>
      </c>
      <c r="AC56" s="44" t="str">
        <f t="shared" si="4"/>
        <v>00</v>
      </c>
      <c r="AD56" s="44" t="str">
        <f t="shared" si="5"/>
        <v/>
      </c>
      <c r="AE56" s="44" t="str">
        <f t="shared" si="0"/>
        <v>000000</v>
      </c>
      <c r="AF56" s="44" t="str">
        <f t="shared" si="1"/>
        <v/>
      </c>
      <c r="AG56" s="44" t="str">
        <f t="shared" si="6"/>
        <v/>
      </c>
      <c r="AH56" s="147"/>
      <c r="AI56" s="147"/>
    </row>
    <row r="57" spans="2:35" ht="19.5" thickTop="1">
      <c r="B57" s="130">
        <v>13</v>
      </c>
      <c r="C57" s="164"/>
      <c r="D57" s="151"/>
      <c r="E57" s="152"/>
      <c r="F57" s="153"/>
      <c r="G57" s="151"/>
      <c r="H57" s="152"/>
      <c r="I57" s="153"/>
      <c r="J57" s="151"/>
      <c r="K57" s="153"/>
      <c r="L57" s="151"/>
      <c r="M57" s="152"/>
      <c r="N57" s="153"/>
      <c r="O57" s="70" t="s">
        <v>170</v>
      </c>
      <c r="P57" s="76"/>
      <c r="Q57" s="52"/>
      <c r="R57" s="24" t="str">
        <f t="shared" si="2"/>
        <v/>
      </c>
      <c r="S57" s="52"/>
      <c r="T57" s="24" t="str">
        <f t="shared" si="3"/>
        <v/>
      </c>
      <c r="U57" s="80"/>
      <c r="AA57" s="42"/>
      <c r="AB57" s="44" t="str">
        <f>IF($P57="","0",VLOOKUP($P57,登録データ!$U$4:$V$21,2,FALSE))</f>
        <v>0</v>
      </c>
      <c r="AC57" s="44" t="str">
        <f t="shared" si="4"/>
        <v>00</v>
      </c>
      <c r="AD57" s="44" t="str">
        <f t="shared" si="5"/>
        <v/>
      </c>
      <c r="AE57" s="44" t="str">
        <f t="shared" si="0"/>
        <v>000000</v>
      </c>
      <c r="AF57" s="44" t="str">
        <f t="shared" si="1"/>
        <v/>
      </c>
      <c r="AG57" s="44" t="str">
        <f t="shared" si="6"/>
        <v/>
      </c>
      <c r="AH57" s="147" t="str">
        <f>IF($C57="","",IF($C57="@",0,IF(COUNTIF($C$21:$C$620,$C57)=1,0,1)))</f>
        <v/>
      </c>
      <c r="AI57" s="147" t="str">
        <f>IF($L57="","",IF(OR($L57="東京都",$L57="北海道",$L57="大阪府",$L57="京都府",RIGHT($L57,1)="県"),0,1))</f>
        <v/>
      </c>
    </row>
    <row r="58" spans="2:35">
      <c r="B58" s="130"/>
      <c r="C58" s="165"/>
      <c r="D58" s="154"/>
      <c r="E58" s="155"/>
      <c r="F58" s="156"/>
      <c r="G58" s="154"/>
      <c r="H58" s="155"/>
      <c r="I58" s="156"/>
      <c r="J58" s="154"/>
      <c r="K58" s="156"/>
      <c r="L58" s="154"/>
      <c r="M58" s="155"/>
      <c r="N58" s="156"/>
      <c r="O58" s="70" t="s">
        <v>171</v>
      </c>
      <c r="P58" s="39"/>
      <c r="Q58" s="66"/>
      <c r="R58" s="70" t="str">
        <f t="shared" si="2"/>
        <v/>
      </c>
      <c r="S58" s="66"/>
      <c r="T58" s="70" t="str">
        <f t="shared" si="3"/>
        <v/>
      </c>
      <c r="U58" s="67"/>
      <c r="AA58" s="42"/>
      <c r="AB58" s="44" t="str">
        <f>IF($P58="","0",VLOOKUP($P58,登録データ!$U$4:$V$21,2,FALSE))</f>
        <v>0</v>
      </c>
      <c r="AC58" s="44" t="str">
        <f t="shared" si="4"/>
        <v>00</v>
      </c>
      <c r="AD58" s="44" t="str">
        <f t="shared" si="5"/>
        <v/>
      </c>
      <c r="AE58" s="44" t="str">
        <f t="shared" si="0"/>
        <v>000000</v>
      </c>
      <c r="AF58" s="44" t="str">
        <f t="shared" si="1"/>
        <v/>
      </c>
      <c r="AG58" s="44" t="str">
        <f t="shared" si="6"/>
        <v/>
      </c>
      <c r="AH58" s="147"/>
      <c r="AI58" s="147"/>
    </row>
    <row r="59" spans="2:35" ht="19.5" thickBot="1">
      <c r="B59" s="150"/>
      <c r="C59" s="166"/>
      <c r="D59" s="157"/>
      <c r="E59" s="158"/>
      <c r="F59" s="159"/>
      <c r="G59" s="157"/>
      <c r="H59" s="158"/>
      <c r="I59" s="159"/>
      <c r="J59" s="157"/>
      <c r="K59" s="159"/>
      <c r="L59" s="157"/>
      <c r="M59" s="158"/>
      <c r="N59" s="159"/>
      <c r="O59" s="12" t="s">
        <v>206</v>
      </c>
      <c r="P59" s="79"/>
      <c r="Q59" s="50"/>
      <c r="R59" s="12" t="str">
        <f t="shared" si="2"/>
        <v/>
      </c>
      <c r="S59" s="50"/>
      <c r="T59" s="12" t="str">
        <f t="shared" si="3"/>
        <v/>
      </c>
      <c r="U59" s="77"/>
      <c r="AA59" s="42"/>
      <c r="AB59" s="44" t="str">
        <f>IF($P59="","0",VLOOKUP($P59,登録データ!$U$4:$V$21,2,FALSE))</f>
        <v>0</v>
      </c>
      <c r="AC59" s="44" t="str">
        <f t="shared" si="4"/>
        <v>00</v>
      </c>
      <c r="AD59" s="44" t="str">
        <f t="shared" si="5"/>
        <v/>
      </c>
      <c r="AE59" s="44" t="str">
        <f t="shared" si="0"/>
        <v>000000</v>
      </c>
      <c r="AF59" s="44" t="str">
        <f t="shared" si="1"/>
        <v/>
      </c>
      <c r="AG59" s="44" t="str">
        <f t="shared" si="6"/>
        <v/>
      </c>
      <c r="AH59" s="147"/>
      <c r="AI59" s="147"/>
    </row>
    <row r="60" spans="2:35" ht="19.5" thickTop="1">
      <c r="B60" s="130">
        <v>14</v>
      </c>
      <c r="C60" s="164"/>
      <c r="D60" s="151"/>
      <c r="E60" s="152"/>
      <c r="F60" s="153"/>
      <c r="G60" s="151"/>
      <c r="H60" s="152"/>
      <c r="I60" s="153"/>
      <c r="J60" s="151"/>
      <c r="K60" s="153"/>
      <c r="L60" s="151"/>
      <c r="M60" s="152"/>
      <c r="N60" s="153"/>
      <c r="O60" s="70" t="s">
        <v>170</v>
      </c>
      <c r="P60" s="76"/>
      <c r="Q60" s="52"/>
      <c r="R60" s="24" t="str">
        <f t="shared" si="2"/>
        <v/>
      </c>
      <c r="S60" s="52"/>
      <c r="T60" s="24" t="str">
        <f t="shared" si="3"/>
        <v/>
      </c>
      <c r="U60" s="80"/>
      <c r="AA60" s="42"/>
      <c r="AB60" s="44" t="str">
        <f>IF($P60="","0",VLOOKUP($P60,登録データ!$U$4:$V$21,2,FALSE))</f>
        <v>0</v>
      </c>
      <c r="AC60" s="44" t="str">
        <f t="shared" si="4"/>
        <v>00</v>
      </c>
      <c r="AD60" s="44" t="str">
        <f t="shared" si="5"/>
        <v/>
      </c>
      <c r="AE60" s="44" t="str">
        <f t="shared" si="0"/>
        <v>000000</v>
      </c>
      <c r="AF60" s="44" t="str">
        <f t="shared" si="1"/>
        <v/>
      </c>
      <c r="AG60" s="44" t="str">
        <f t="shared" si="6"/>
        <v/>
      </c>
      <c r="AH60" s="147" t="str">
        <f>IF($C60="","",IF($C60="@",0,IF(COUNTIF($C$21:$C$620,$C60)=1,0,1)))</f>
        <v/>
      </c>
      <c r="AI60" s="147" t="str">
        <f>IF($L60="","",IF(OR($L60="東京都",$L60="北海道",$L60="大阪府",$L60="京都府",RIGHT($L60,1)="県"),0,1))</f>
        <v/>
      </c>
    </row>
    <row r="61" spans="2:35">
      <c r="B61" s="130"/>
      <c r="C61" s="165"/>
      <c r="D61" s="154"/>
      <c r="E61" s="155"/>
      <c r="F61" s="156"/>
      <c r="G61" s="154"/>
      <c r="H61" s="155"/>
      <c r="I61" s="156"/>
      <c r="J61" s="154"/>
      <c r="K61" s="156"/>
      <c r="L61" s="154"/>
      <c r="M61" s="155"/>
      <c r="N61" s="156"/>
      <c r="O61" s="70" t="s">
        <v>171</v>
      </c>
      <c r="P61" s="39"/>
      <c r="Q61" s="66"/>
      <c r="R61" s="70" t="str">
        <f t="shared" si="2"/>
        <v/>
      </c>
      <c r="S61" s="66"/>
      <c r="T61" s="70" t="str">
        <f t="shared" si="3"/>
        <v/>
      </c>
      <c r="U61" s="67"/>
      <c r="AA61" s="42"/>
      <c r="AB61" s="44" t="str">
        <f>IF($P61="","0",VLOOKUP($P61,登録データ!$U$4:$V$21,2,FALSE))</f>
        <v>0</v>
      </c>
      <c r="AC61" s="44" t="str">
        <f t="shared" si="4"/>
        <v>00</v>
      </c>
      <c r="AD61" s="44" t="str">
        <f t="shared" si="5"/>
        <v/>
      </c>
      <c r="AE61" s="44" t="str">
        <f t="shared" si="0"/>
        <v>000000</v>
      </c>
      <c r="AF61" s="44" t="str">
        <f t="shared" si="1"/>
        <v/>
      </c>
      <c r="AG61" s="44" t="str">
        <f t="shared" si="6"/>
        <v/>
      </c>
      <c r="AH61" s="147"/>
      <c r="AI61" s="147"/>
    </row>
    <row r="62" spans="2:35" ht="19.5" thickBot="1">
      <c r="B62" s="150"/>
      <c r="C62" s="166"/>
      <c r="D62" s="157"/>
      <c r="E62" s="158"/>
      <c r="F62" s="159"/>
      <c r="G62" s="157"/>
      <c r="H62" s="158"/>
      <c r="I62" s="159"/>
      <c r="J62" s="157"/>
      <c r="K62" s="159"/>
      <c r="L62" s="157"/>
      <c r="M62" s="158"/>
      <c r="N62" s="159"/>
      <c r="O62" s="12" t="s">
        <v>206</v>
      </c>
      <c r="P62" s="79"/>
      <c r="Q62" s="50"/>
      <c r="R62" s="12" t="str">
        <f t="shared" si="2"/>
        <v/>
      </c>
      <c r="S62" s="50"/>
      <c r="T62" s="12" t="str">
        <f t="shared" si="3"/>
        <v/>
      </c>
      <c r="U62" s="77"/>
      <c r="AA62" s="42"/>
      <c r="AB62" s="44" t="str">
        <f>IF($P62="","0",VLOOKUP($P62,登録データ!$U$4:$V$21,2,FALSE))</f>
        <v>0</v>
      </c>
      <c r="AC62" s="44" t="str">
        <f t="shared" si="4"/>
        <v>00</v>
      </c>
      <c r="AD62" s="44" t="str">
        <f t="shared" si="5"/>
        <v/>
      </c>
      <c r="AE62" s="44" t="str">
        <f t="shared" si="0"/>
        <v>000000</v>
      </c>
      <c r="AF62" s="44" t="str">
        <f t="shared" si="1"/>
        <v/>
      </c>
      <c r="AG62" s="44" t="str">
        <f t="shared" si="6"/>
        <v/>
      </c>
      <c r="AH62" s="147"/>
      <c r="AI62" s="147"/>
    </row>
    <row r="63" spans="2:35" ht="19.5" thickTop="1">
      <c r="B63" s="130">
        <v>15</v>
      </c>
      <c r="C63" s="164"/>
      <c r="D63" s="151"/>
      <c r="E63" s="152"/>
      <c r="F63" s="153"/>
      <c r="G63" s="151"/>
      <c r="H63" s="152"/>
      <c r="I63" s="153"/>
      <c r="J63" s="151"/>
      <c r="K63" s="153"/>
      <c r="L63" s="151"/>
      <c r="M63" s="152"/>
      <c r="N63" s="153"/>
      <c r="O63" s="70" t="s">
        <v>170</v>
      </c>
      <c r="P63" s="76"/>
      <c r="Q63" s="52"/>
      <c r="R63" s="24" t="str">
        <f t="shared" si="2"/>
        <v/>
      </c>
      <c r="S63" s="52"/>
      <c r="T63" s="24" t="str">
        <f t="shared" si="3"/>
        <v/>
      </c>
      <c r="U63" s="80"/>
      <c r="AA63" s="42"/>
      <c r="AB63" s="44" t="str">
        <f>IF($P63="","0",VLOOKUP($P63,登録データ!$U$4:$V$21,2,FALSE))</f>
        <v>0</v>
      </c>
      <c r="AC63" s="44" t="str">
        <f t="shared" si="4"/>
        <v>00</v>
      </c>
      <c r="AD63" s="44" t="str">
        <f t="shared" si="5"/>
        <v/>
      </c>
      <c r="AE63" s="44" t="str">
        <f t="shared" si="0"/>
        <v>000000</v>
      </c>
      <c r="AF63" s="44" t="str">
        <f t="shared" si="1"/>
        <v/>
      </c>
      <c r="AG63" s="44" t="str">
        <f t="shared" si="6"/>
        <v/>
      </c>
      <c r="AH63" s="147" t="str">
        <f>IF($C63="","",IF($C63="@",0,IF(COUNTIF($C$21:$C$620,$C63)=1,0,1)))</f>
        <v/>
      </c>
      <c r="AI63" s="147" t="str">
        <f>IF($L63="","",IF(OR($L63="東京都",$L63="北海道",$L63="大阪府",$L63="京都府",RIGHT($L63,1)="県"),0,1))</f>
        <v/>
      </c>
    </row>
    <row r="64" spans="2:35">
      <c r="B64" s="130"/>
      <c r="C64" s="165"/>
      <c r="D64" s="154"/>
      <c r="E64" s="155"/>
      <c r="F64" s="156"/>
      <c r="G64" s="154"/>
      <c r="H64" s="155"/>
      <c r="I64" s="156"/>
      <c r="J64" s="154"/>
      <c r="K64" s="156"/>
      <c r="L64" s="154"/>
      <c r="M64" s="155"/>
      <c r="N64" s="156"/>
      <c r="O64" s="70" t="s">
        <v>171</v>
      </c>
      <c r="P64" s="39"/>
      <c r="Q64" s="66"/>
      <c r="R64" s="70" t="str">
        <f t="shared" si="2"/>
        <v/>
      </c>
      <c r="S64" s="66"/>
      <c r="T64" s="70" t="str">
        <f t="shared" si="3"/>
        <v/>
      </c>
      <c r="U64" s="67"/>
      <c r="AA64" s="42"/>
      <c r="AB64" s="44" t="str">
        <f>IF($P64="","0",VLOOKUP($P64,登録データ!$U$4:$V$21,2,FALSE))</f>
        <v>0</v>
      </c>
      <c r="AC64" s="44" t="str">
        <f t="shared" si="4"/>
        <v>00</v>
      </c>
      <c r="AD64" s="44" t="str">
        <f t="shared" si="5"/>
        <v/>
      </c>
      <c r="AE64" s="44" t="str">
        <f t="shared" si="0"/>
        <v>000000</v>
      </c>
      <c r="AF64" s="44" t="str">
        <f t="shared" si="1"/>
        <v/>
      </c>
      <c r="AG64" s="44" t="str">
        <f t="shared" si="6"/>
        <v/>
      </c>
      <c r="AH64" s="147"/>
      <c r="AI64" s="147"/>
    </row>
    <row r="65" spans="2:35" ht="19.5" thickBot="1">
      <c r="B65" s="150"/>
      <c r="C65" s="166"/>
      <c r="D65" s="157"/>
      <c r="E65" s="158"/>
      <c r="F65" s="159"/>
      <c r="G65" s="157"/>
      <c r="H65" s="158"/>
      <c r="I65" s="159"/>
      <c r="J65" s="157"/>
      <c r="K65" s="159"/>
      <c r="L65" s="157"/>
      <c r="M65" s="158"/>
      <c r="N65" s="159"/>
      <c r="O65" s="12" t="s">
        <v>206</v>
      </c>
      <c r="P65" s="79"/>
      <c r="Q65" s="50"/>
      <c r="R65" s="12" t="str">
        <f t="shared" si="2"/>
        <v/>
      </c>
      <c r="S65" s="50"/>
      <c r="T65" s="12" t="str">
        <f t="shared" si="3"/>
        <v/>
      </c>
      <c r="U65" s="77"/>
      <c r="AA65" s="42"/>
      <c r="AB65" s="44" t="str">
        <f>IF($P65="","0",VLOOKUP($P65,登録データ!$U$4:$V$21,2,FALSE))</f>
        <v>0</v>
      </c>
      <c r="AC65" s="44" t="str">
        <f t="shared" si="4"/>
        <v>00</v>
      </c>
      <c r="AD65" s="44" t="str">
        <f t="shared" si="5"/>
        <v/>
      </c>
      <c r="AE65" s="44" t="str">
        <f t="shared" si="0"/>
        <v>000000</v>
      </c>
      <c r="AF65" s="44" t="str">
        <f t="shared" si="1"/>
        <v/>
      </c>
      <c r="AG65" s="44" t="str">
        <f t="shared" si="6"/>
        <v/>
      </c>
      <c r="AH65" s="147"/>
      <c r="AI65" s="147"/>
    </row>
    <row r="66" spans="2:35" ht="19.5" thickTop="1">
      <c r="B66" s="130">
        <v>16</v>
      </c>
      <c r="C66" s="164"/>
      <c r="D66" s="151"/>
      <c r="E66" s="152"/>
      <c r="F66" s="153"/>
      <c r="G66" s="151"/>
      <c r="H66" s="152"/>
      <c r="I66" s="153"/>
      <c r="J66" s="151"/>
      <c r="K66" s="153"/>
      <c r="L66" s="151"/>
      <c r="M66" s="152"/>
      <c r="N66" s="153"/>
      <c r="O66" s="70" t="s">
        <v>170</v>
      </c>
      <c r="P66" s="76"/>
      <c r="Q66" s="52"/>
      <c r="R66" s="24" t="str">
        <f t="shared" si="2"/>
        <v/>
      </c>
      <c r="S66" s="52"/>
      <c r="T66" s="24" t="str">
        <f t="shared" si="3"/>
        <v/>
      </c>
      <c r="U66" s="80"/>
      <c r="AA66" s="42"/>
      <c r="AB66" s="44" t="str">
        <f>IF($P66="","0",VLOOKUP($P66,登録データ!$U$4:$V$21,2,FALSE))</f>
        <v>0</v>
      </c>
      <c r="AC66" s="44" t="str">
        <f t="shared" si="4"/>
        <v>00</v>
      </c>
      <c r="AD66" s="44" t="str">
        <f t="shared" si="5"/>
        <v/>
      </c>
      <c r="AE66" s="44" t="str">
        <f t="shared" si="0"/>
        <v>000000</v>
      </c>
      <c r="AF66" s="44" t="str">
        <f t="shared" si="1"/>
        <v/>
      </c>
      <c r="AG66" s="44" t="str">
        <f t="shared" si="6"/>
        <v/>
      </c>
      <c r="AH66" s="147" t="str">
        <f>IF($C66="","",IF($C66="@",0,IF(COUNTIF($C$21:$C$620,$C66)=1,0,1)))</f>
        <v/>
      </c>
      <c r="AI66" s="147" t="str">
        <f>IF($L66="","",IF(OR($L66="東京都",$L66="北海道",$L66="大阪府",$L66="京都府",RIGHT($L66,1)="県"),0,1))</f>
        <v/>
      </c>
    </row>
    <row r="67" spans="2:35">
      <c r="B67" s="130"/>
      <c r="C67" s="165"/>
      <c r="D67" s="154"/>
      <c r="E67" s="155"/>
      <c r="F67" s="156"/>
      <c r="G67" s="154"/>
      <c r="H67" s="155"/>
      <c r="I67" s="156"/>
      <c r="J67" s="154"/>
      <c r="K67" s="156"/>
      <c r="L67" s="154"/>
      <c r="M67" s="155"/>
      <c r="N67" s="156"/>
      <c r="O67" s="70" t="s">
        <v>171</v>
      </c>
      <c r="P67" s="39"/>
      <c r="Q67" s="66"/>
      <c r="R67" s="70" t="str">
        <f t="shared" si="2"/>
        <v/>
      </c>
      <c r="S67" s="66"/>
      <c r="T67" s="70" t="str">
        <f t="shared" si="3"/>
        <v/>
      </c>
      <c r="U67" s="67"/>
      <c r="AA67" s="42"/>
      <c r="AB67" s="44" t="str">
        <f>IF($P67="","0",VLOOKUP($P67,登録データ!$U$4:$V$21,2,FALSE))</f>
        <v>0</v>
      </c>
      <c r="AC67" s="44" t="str">
        <f t="shared" si="4"/>
        <v>00</v>
      </c>
      <c r="AD67" s="44" t="str">
        <f t="shared" si="5"/>
        <v/>
      </c>
      <c r="AE67" s="44" t="str">
        <f t="shared" si="0"/>
        <v>000000</v>
      </c>
      <c r="AF67" s="44" t="str">
        <f t="shared" si="1"/>
        <v/>
      </c>
      <c r="AG67" s="44" t="str">
        <f t="shared" si="6"/>
        <v/>
      </c>
      <c r="AH67" s="147"/>
      <c r="AI67" s="147"/>
    </row>
    <row r="68" spans="2:35" ht="19.5" thickBot="1">
      <c r="B68" s="150"/>
      <c r="C68" s="166"/>
      <c r="D68" s="157"/>
      <c r="E68" s="158"/>
      <c r="F68" s="159"/>
      <c r="G68" s="157"/>
      <c r="H68" s="158"/>
      <c r="I68" s="159"/>
      <c r="J68" s="157"/>
      <c r="K68" s="159"/>
      <c r="L68" s="157"/>
      <c r="M68" s="158"/>
      <c r="N68" s="159"/>
      <c r="O68" s="12" t="s">
        <v>206</v>
      </c>
      <c r="P68" s="79"/>
      <c r="Q68" s="50"/>
      <c r="R68" s="12" t="str">
        <f t="shared" si="2"/>
        <v/>
      </c>
      <c r="S68" s="50"/>
      <c r="T68" s="12" t="str">
        <f t="shared" si="3"/>
        <v/>
      </c>
      <c r="U68" s="77"/>
      <c r="AA68" s="42"/>
      <c r="AB68" s="44" t="str">
        <f>IF($P68="","0",VLOOKUP($P68,登録データ!$U$4:$V$21,2,FALSE))</f>
        <v>0</v>
      </c>
      <c r="AC68" s="44" t="str">
        <f t="shared" si="4"/>
        <v>00</v>
      </c>
      <c r="AD68" s="44" t="str">
        <f t="shared" si="5"/>
        <v/>
      </c>
      <c r="AE68" s="44" t="str">
        <f t="shared" si="0"/>
        <v>000000</v>
      </c>
      <c r="AF68" s="44" t="str">
        <f t="shared" si="1"/>
        <v/>
      </c>
      <c r="AG68" s="44" t="str">
        <f t="shared" si="6"/>
        <v/>
      </c>
      <c r="AH68" s="147"/>
      <c r="AI68" s="147"/>
    </row>
    <row r="69" spans="2:35" ht="19.5" thickTop="1">
      <c r="B69" s="130">
        <v>17</v>
      </c>
      <c r="C69" s="164"/>
      <c r="D69" s="151"/>
      <c r="E69" s="152"/>
      <c r="F69" s="153"/>
      <c r="G69" s="151"/>
      <c r="H69" s="152"/>
      <c r="I69" s="153"/>
      <c r="J69" s="151"/>
      <c r="K69" s="153"/>
      <c r="L69" s="151"/>
      <c r="M69" s="152"/>
      <c r="N69" s="153"/>
      <c r="O69" s="70" t="s">
        <v>170</v>
      </c>
      <c r="P69" s="76"/>
      <c r="Q69" s="52"/>
      <c r="R69" s="24" t="str">
        <f t="shared" si="2"/>
        <v/>
      </c>
      <c r="S69" s="52"/>
      <c r="T69" s="24" t="str">
        <f t="shared" si="3"/>
        <v/>
      </c>
      <c r="U69" s="80"/>
      <c r="AA69" s="42"/>
      <c r="AB69" s="44" t="str">
        <f>IF($P69="","0",VLOOKUP($P69,登録データ!$U$4:$V$21,2,FALSE))</f>
        <v>0</v>
      </c>
      <c r="AC69" s="44" t="str">
        <f t="shared" si="4"/>
        <v>00</v>
      </c>
      <c r="AD69" s="44" t="str">
        <f t="shared" si="5"/>
        <v/>
      </c>
      <c r="AE69" s="44" t="str">
        <f t="shared" si="0"/>
        <v>000000</v>
      </c>
      <c r="AF69" s="44" t="str">
        <f t="shared" si="1"/>
        <v/>
      </c>
      <c r="AG69" s="44" t="str">
        <f t="shared" si="6"/>
        <v/>
      </c>
      <c r="AH69" s="147" t="str">
        <f>IF($C69="","",IF($C69="@",0,IF(COUNTIF($C$21:$C$620,$C69)=1,0,1)))</f>
        <v/>
      </c>
      <c r="AI69" s="147" t="str">
        <f>IF($L69="","",IF(OR($L69="東京都",$L69="北海道",$L69="大阪府",$L69="京都府",RIGHT($L69,1)="県"),0,1))</f>
        <v/>
      </c>
    </row>
    <row r="70" spans="2:35">
      <c r="B70" s="130"/>
      <c r="C70" s="165"/>
      <c r="D70" s="154"/>
      <c r="E70" s="155"/>
      <c r="F70" s="156"/>
      <c r="G70" s="154"/>
      <c r="H70" s="155"/>
      <c r="I70" s="156"/>
      <c r="J70" s="154"/>
      <c r="K70" s="156"/>
      <c r="L70" s="154"/>
      <c r="M70" s="155"/>
      <c r="N70" s="156"/>
      <c r="O70" s="70" t="s">
        <v>171</v>
      </c>
      <c r="P70" s="39"/>
      <c r="Q70" s="66"/>
      <c r="R70" s="70" t="str">
        <f t="shared" si="2"/>
        <v/>
      </c>
      <c r="S70" s="66"/>
      <c r="T70" s="70" t="str">
        <f t="shared" si="3"/>
        <v/>
      </c>
      <c r="U70" s="67"/>
      <c r="AA70" s="42"/>
      <c r="AB70" s="44" t="str">
        <f>IF($P70="","0",VLOOKUP($P70,登録データ!$U$4:$V$21,2,FALSE))</f>
        <v>0</v>
      </c>
      <c r="AC70" s="44" t="str">
        <f t="shared" si="4"/>
        <v>00</v>
      </c>
      <c r="AD70" s="44" t="str">
        <f t="shared" si="5"/>
        <v/>
      </c>
      <c r="AE70" s="44" t="str">
        <f t="shared" si="0"/>
        <v>000000</v>
      </c>
      <c r="AF70" s="44" t="str">
        <f t="shared" si="1"/>
        <v/>
      </c>
      <c r="AG70" s="44" t="str">
        <f t="shared" si="6"/>
        <v/>
      </c>
      <c r="AH70" s="147"/>
      <c r="AI70" s="147"/>
    </row>
    <row r="71" spans="2:35" ht="19.5" thickBot="1">
      <c r="B71" s="150"/>
      <c r="C71" s="166"/>
      <c r="D71" s="157"/>
      <c r="E71" s="158"/>
      <c r="F71" s="159"/>
      <c r="G71" s="157"/>
      <c r="H71" s="158"/>
      <c r="I71" s="159"/>
      <c r="J71" s="157"/>
      <c r="K71" s="159"/>
      <c r="L71" s="157"/>
      <c r="M71" s="158"/>
      <c r="N71" s="159"/>
      <c r="O71" s="12" t="s">
        <v>206</v>
      </c>
      <c r="P71" s="79"/>
      <c r="Q71" s="50"/>
      <c r="R71" s="12" t="str">
        <f t="shared" si="2"/>
        <v/>
      </c>
      <c r="S71" s="50"/>
      <c r="T71" s="12" t="str">
        <f t="shared" si="3"/>
        <v/>
      </c>
      <c r="U71" s="77"/>
      <c r="AA71" s="42"/>
      <c r="AB71" s="44" t="str">
        <f>IF($P71="","0",VLOOKUP($P71,登録データ!$U$4:$V$21,2,FALSE))</f>
        <v>0</v>
      </c>
      <c r="AC71" s="44" t="str">
        <f t="shared" si="4"/>
        <v>00</v>
      </c>
      <c r="AD71" s="44" t="str">
        <f t="shared" si="5"/>
        <v/>
      </c>
      <c r="AE71" s="44" t="str">
        <f t="shared" si="0"/>
        <v>000000</v>
      </c>
      <c r="AF71" s="44" t="str">
        <f t="shared" si="1"/>
        <v/>
      </c>
      <c r="AG71" s="44" t="str">
        <f t="shared" si="6"/>
        <v/>
      </c>
      <c r="AH71" s="147"/>
      <c r="AI71" s="147"/>
    </row>
    <row r="72" spans="2:35" ht="19.5" thickTop="1">
      <c r="B72" s="130">
        <v>18</v>
      </c>
      <c r="C72" s="164"/>
      <c r="D72" s="151"/>
      <c r="E72" s="152"/>
      <c r="F72" s="153"/>
      <c r="G72" s="151"/>
      <c r="H72" s="152"/>
      <c r="I72" s="153"/>
      <c r="J72" s="151"/>
      <c r="K72" s="153"/>
      <c r="L72" s="151"/>
      <c r="M72" s="152"/>
      <c r="N72" s="153"/>
      <c r="O72" s="70" t="s">
        <v>170</v>
      </c>
      <c r="P72" s="76"/>
      <c r="Q72" s="52"/>
      <c r="R72" s="24" t="str">
        <f t="shared" si="2"/>
        <v/>
      </c>
      <c r="S72" s="52"/>
      <c r="T72" s="24" t="str">
        <f t="shared" si="3"/>
        <v/>
      </c>
      <c r="U72" s="80"/>
      <c r="AA72" s="42"/>
      <c r="AB72" s="44" t="str">
        <f>IF($P72="","0",VLOOKUP($P72,登録データ!$U$4:$V$21,2,FALSE))</f>
        <v>0</v>
      </c>
      <c r="AC72" s="44" t="str">
        <f t="shared" si="4"/>
        <v>00</v>
      </c>
      <c r="AD72" s="44" t="str">
        <f t="shared" si="5"/>
        <v/>
      </c>
      <c r="AE72" s="44" t="str">
        <f t="shared" si="0"/>
        <v>000000</v>
      </c>
      <c r="AF72" s="44" t="str">
        <f t="shared" si="1"/>
        <v/>
      </c>
      <c r="AG72" s="44" t="str">
        <f t="shared" si="6"/>
        <v/>
      </c>
      <c r="AH72" s="147" t="str">
        <f>IF($C72="","",IF($C72="@",0,IF(COUNTIF($C$21:$C$620,$C72)=1,0,1)))</f>
        <v/>
      </c>
      <c r="AI72" s="147" t="str">
        <f>IF($L72="","",IF(OR($L72="東京都",$L72="北海道",$L72="大阪府",$L72="京都府",RIGHT($L72,1)="県"),0,1))</f>
        <v/>
      </c>
    </row>
    <row r="73" spans="2:35">
      <c r="B73" s="130"/>
      <c r="C73" s="165"/>
      <c r="D73" s="154"/>
      <c r="E73" s="155"/>
      <c r="F73" s="156"/>
      <c r="G73" s="154"/>
      <c r="H73" s="155"/>
      <c r="I73" s="156"/>
      <c r="J73" s="154"/>
      <c r="K73" s="156"/>
      <c r="L73" s="154"/>
      <c r="M73" s="155"/>
      <c r="N73" s="156"/>
      <c r="O73" s="70" t="s">
        <v>171</v>
      </c>
      <c r="P73" s="39"/>
      <c r="Q73" s="66"/>
      <c r="R73" s="70" t="str">
        <f t="shared" si="2"/>
        <v/>
      </c>
      <c r="S73" s="66"/>
      <c r="T73" s="70" t="str">
        <f t="shared" si="3"/>
        <v/>
      </c>
      <c r="U73" s="67"/>
      <c r="AA73" s="42"/>
      <c r="AB73" s="44" t="str">
        <f>IF($P73="","0",VLOOKUP($P73,登録データ!$U$4:$V$21,2,FALSE))</f>
        <v>0</v>
      </c>
      <c r="AC73" s="44" t="str">
        <f t="shared" si="4"/>
        <v>00</v>
      </c>
      <c r="AD73" s="44" t="str">
        <f t="shared" si="5"/>
        <v/>
      </c>
      <c r="AE73" s="44" t="str">
        <f t="shared" si="0"/>
        <v>000000</v>
      </c>
      <c r="AF73" s="44" t="str">
        <f t="shared" si="1"/>
        <v/>
      </c>
      <c r="AG73" s="44" t="str">
        <f t="shared" si="6"/>
        <v/>
      </c>
      <c r="AH73" s="147"/>
      <c r="AI73" s="147"/>
    </row>
    <row r="74" spans="2:35" ht="19.5" thickBot="1">
      <c r="B74" s="150"/>
      <c r="C74" s="166"/>
      <c r="D74" s="157"/>
      <c r="E74" s="158"/>
      <c r="F74" s="159"/>
      <c r="G74" s="157"/>
      <c r="H74" s="158"/>
      <c r="I74" s="159"/>
      <c r="J74" s="157"/>
      <c r="K74" s="159"/>
      <c r="L74" s="157"/>
      <c r="M74" s="158"/>
      <c r="N74" s="159"/>
      <c r="O74" s="12" t="s">
        <v>206</v>
      </c>
      <c r="P74" s="79"/>
      <c r="Q74" s="50"/>
      <c r="R74" s="12" t="str">
        <f t="shared" si="2"/>
        <v/>
      </c>
      <c r="S74" s="50"/>
      <c r="T74" s="12" t="str">
        <f t="shared" si="3"/>
        <v/>
      </c>
      <c r="U74" s="77"/>
      <c r="AA74" s="42"/>
      <c r="AB74" s="44" t="str">
        <f>IF($P74="","0",VLOOKUP($P74,登録データ!$U$4:$V$21,2,FALSE))</f>
        <v>0</v>
      </c>
      <c r="AC74" s="44" t="str">
        <f t="shared" si="4"/>
        <v>00</v>
      </c>
      <c r="AD74" s="44" t="str">
        <f t="shared" si="5"/>
        <v/>
      </c>
      <c r="AE74" s="44" t="str">
        <f t="shared" si="0"/>
        <v>000000</v>
      </c>
      <c r="AF74" s="44" t="str">
        <f t="shared" si="1"/>
        <v/>
      </c>
      <c r="AG74" s="44" t="str">
        <f t="shared" si="6"/>
        <v/>
      </c>
      <c r="AH74" s="147"/>
      <c r="AI74" s="147"/>
    </row>
    <row r="75" spans="2:35" ht="19.5" thickTop="1">
      <c r="B75" s="130">
        <v>19</v>
      </c>
      <c r="C75" s="164"/>
      <c r="D75" s="151"/>
      <c r="E75" s="152"/>
      <c r="F75" s="153"/>
      <c r="G75" s="151"/>
      <c r="H75" s="152"/>
      <c r="I75" s="153"/>
      <c r="J75" s="151"/>
      <c r="K75" s="153"/>
      <c r="L75" s="151"/>
      <c r="M75" s="152"/>
      <c r="N75" s="153"/>
      <c r="O75" s="70" t="s">
        <v>170</v>
      </c>
      <c r="P75" s="76"/>
      <c r="Q75" s="52"/>
      <c r="R75" s="24" t="str">
        <f t="shared" si="2"/>
        <v/>
      </c>
      <c r="S75" s="52"/>
      <c r="T75" s="24" t="str">
        <f t="shared" si="3"/>
        <v/>
      </c>
      <c r="U75" s="80"/>
      <c r="AA75" s="42"/>
      <c r="AB75" s="44" t="str">
        <f>IF($P75="","0",VLOOKUP($P75,登録データ!$U$4:$V$21,2,FALSE))</f>
        <v>0</v>
      </c>
      <c r="AC75" s="44" t="str">
        <f t="shared" si="4"/>
        <v>00</v>
      </c>
      <c r="AD75" s="44" t="str">
        <f t="shared" si="5"/>
        <v/>
      </c>
      <c r="AE75" s="44" t="str">
        <f t="shared" si="0"/>
        <v>000000</v>
      </c>
      <c r="AF75" s="44" t="str">
        <f t="shared" si="1"/>
        <v/>
      </c>
      <c r="AG75" s="44" t="str">
        <f t="shared" si="6"/>
        <v/>
      </c>
      <c r="AH75" s="147" t="str">
        <f>IF($C75="","",IF($C75="@",0,IF(COUNTIF($C$21:$C$620,$C75)=1,0,1)))</f>
        <v/>
      </c>
      <c r="AI75" s="147" t="str">
        <f>IF($L75="","",IF(OR($L75="東京都",$L75="北海道",$L75="大阪府",$L75="京都府",RIGHT($L75,1)="県"),0,1))</f>
        <v/>
      </c>
    </row>
    <row r="76" spans="2:35">
      <c r="B76" s="130"/>
      <c r="C76" s="165"/>
      <c r="D76" s="154"/>
      <c r="E76" s="155"/>
      <c r="F76" s="156"/>
      <c r="G76" s="154"/>
      <c r="H76" s="155"/>
      <c r="I76" s="156"/>
      <c r="J76" s="154"/>
      <c r="K76" s="156"/>
      <c r="L76" s="154"/>
      <c r="M76" s="155"/>
      <c r="N76" s="156"/>
      <c r="O76" s="70" t="s">
        <v>171</v>
      </c>
      <c r="P76" s="39"/>
      <c r="Q76" s="66"/>
      <c r="R76" s="70" t="str">
        <f t="shared" si="2"/>
        <v/>
      </c>
      <c r="S76" s="66"/>
      <c r="T76" s="70" t="str">
        <f t="shared" si="3"/>
        <v/>
      </c>
      <c r="U76" s="67"/>
      <c r="AA76" s="42"/>
      <c r="AB76" s="44" t="str">
        <f>IF($P76="","0",VLOOKUP($P76,登録データ!$U$4:$V$21,2,FALSE))</f>
        <v>0</v>
      </c>
      <c r="AC76" s="44" t="str">
        <f t="shared" si="4"/>
        <v>00</v>
      </c>
      <c r="AD76" s="44" t="str">
        <f t="shared" si="5"/>
        <v/>
      </c>
      <c r="AE76" s="44" t="str">
        <f t="shared" si="0"/>
        <v>000000</v>
      </c>
      <c r="AF76" s="44" t="str">
        <f t="shared" si="1"/>
        <v/>
      </c>
      <c r="AG76" s="44" t="str">
        <f t="shared" si="6"/>
        <v/>
      </c>
      <c r="AH76" s="147"/>
      <c r="AI76" s="147"/>
    </row>
    <row r="77" spans="2:35" ht="19.5" thickBot="1">
      <c r="B77" s="150"/>
      <c r="C77" s="166"/>
      <c r="D77" s="157"/>
      <c r="E77" s="158"/>
      <c r="F77" s="159"/>
      <c r="G77" s="157"/>
      <c r="H77" s="158"/>
      <c r="I77" s="159"/>
      <c r="J77" s="157"/>
      <c r="K77" s="159"/>
      <c r="L77" s="157"/>
      <c r="M77" s="158"/>
      <c r="N77" s="159"/>
      <c r="O77" s="12" t="s">
        <v>206</v>
      </c>
      <c r="P77" s="79"/>
      <c r="Q77" s="50"/>
      <c r="R77" s="12" t="str">
        <f t="shared" si="2"/>
        <v/>
      </c>
      <c r="S77" s="50"/>
      <c r="T77" s="12" t="str">
        <f t="shared" si="3"/>
        <v/>
      </c>
      <c r="U77" s="77"/>
      <c r="AA77" s="42"/>
      <c r="AB77" s="44" t="str">
        <f>IF($P77="","0",VLOOKUP($P77,登録データ!$U$4:$V$21,2,FALSE))</f>
        <v>0</v>
      </c>
      <c r="AC77" s="44" t="str">
        <f t="shared" si="4"/>
        <v>00</v>
      </c>
      <c r="AD77" s="44" t="str">
        <f t="shared" si="5"/>
        <v/>
      </c>
      <c r="AE77" s="44" t="str">
        <f t="shared" si="0"/>
        <v>000000</v>
      </c>
      <c r="AF77" s="44" t="str">
        <f t="shared" si="1"/>
        <v/>
      </c>
      <c r="AG77" s="44" t="str">
        <f t="shared" si="6"/>
        <v/>
      </c>
      <c r="AH77" s="147"/>
      <c r="AI77" s="147"/>
    </row>
    <row r="78" spans="2:35" ht="19.5" thickTop="1">
      <c r="B78" s="130">
        <v>20</v>
      </c>
      <c r="C78" s="164"/>
      <c r="D78" s="151"/>
      <c r="E78" s="152"/>
      <c r="F78" s="153"/>
      <c r="G78" s="151"/>
      <c r="H78" s="152"/>
      <c r="I78" s="153"/>
      <c r="J78" s="151"/>
      <c r="K78" s="153"/>
      <c r="L78" s="151"/>
      <c r="M78" s="152"/>
      <c r="N78" s="153"/>
      <c r="O78" s="70" t="s">
        <v>170</v>
      </c>
      <c r="P78" s="76"/>
      <c r="Q78" s="52"/>
      <c r="R78" s="24" t="str">
        <f t="shared" si="2"/>
        <v/>
      </c>
      <c r="S78" s="52"/>
      <c r="T78" s="24" t="str">
        <f t="shared" si="3"/>
        <v/>
      </c>
      <c r="U78" s="80"/>
      <c r="AA78" s="42"/>
      <c r="AB78" s="44" t="str">
        <f>IF($P78="","0",VLOOKUP($P78,登録データ!$U$4:$V$21,2,FALSE))</f>
        <v>0</v>
      </c>
      <c r="AC78" s="44" t="str">
        <f t="shared" si="4"/>
        <v>00</v>
      </c>
      <c r="AD78" s="44" t="str">
        <f t="shared" si="5"/>
        <v/>
      </c>
      <c r="AE78" s="44" t="str">
        <f t="shared" si="0"/>
        <v>000000</v>
      </c>
      <c r="AF78" s="44" t="str">
        <f t="shared" si="1"/>
        <v/>
      </c>
      <c r="AG78" s="44" t="str">
        <f t="shared" si="6"/>
        <v/>
      </c>
      <c r="AH78" s="147" t="str">
        <f>IF($C78="","",IF($C78="@",0,IF(COUNTIF($C$21:$C$620,$C78)=1,0,1)))</f>
        <v/>
      </c>
      <c r="AI78" s="147" t="str">
        <f>IF($L78="","",IF(OR($L78="東京都",$L78="北海道",$L78="大阪府",$L78="京都府",RIGHT($L78,1)="県"),0,1))</f>
        <v/>
      </c>
    </row>
    <row r="79" spans="2:35">
      <c r="B79" s="130"/>
      <c r="C79" s="165"/>
      <c r="D79" s="154"/>
      <c r="E79" s="155"/>
      <c r="F79" s="156"/>
      <c r="G79" s="154"/>
      <c r="H79" s="155"/>
      <c r="I79" s="156"/>
      <c r="J79" s="154"/>
      <c r="K79" s="156"/>
      <c r="L79" s="154"/>
      <c r="M79" s="155"/>
      <c r="N79" s="156"/>
      <c r="O79" s="70" t="s">
        <v>171</v>
      </c>
      <c r="P79" s="39"/>
      <c r="Q79" s="66"/>
      <c r="R79" s="70" t="str">
        <f t="shared" si="2"/>
        <v/>
      </c>
      <c r="S79" s="66"/>
      <c r="T79" s="70" t="str">
        <f t="shared" si="3"/>
        <v/>
      </c>
      <c r="U79" s="67"/>
      <c r="AA79" s="42"/>
      <c r="AB79" s="44" t="str">
        <f>IF($P79="","0",VLOOKUP($P79,登録データ!$U$4:$V$21,2,FALSE))</f>
        <v>0</v>
      </c>
      <c r="AC79" s="44" t="str">
        <f t="shared" si="4"/>
        <v>00</v>
      </c>
      <c r="AD79" s="44" t="str">
        <f t="shared" si="5"/>
        <v/>
      </c>
      <c r="AE79" s="44" t="str">
        <f t="shared" si="0"/>
        <v>000000</v>
      </c>
      <c r="AF79" s="44" t="str">
        <f t="shared" si="1"/>
        <v/>
      </c>
      <c r="AG79" s="44" t="str">
        <f t="shared" si="6"/>
        <v/>
      </c>
      <c r="AH79" s="147"/>
      <c r="AI79" s="147"/>
    </row>
    <row r="80" spans="2:35" ht="19.5" thickBot="1">
      <c r="B80" s="150"/>
      <c r="C80" s="166"/>
      <c r="D80" s="157"/>
      <c r="E80" s="158"/>
      <c r="F80" s="159"/>
      <c r="G80" s="157"/>
      <c r="H80" s="158"/>
      <c r="I80" s="159"/>
      <c r="J80" s="157"/>
      <c r="K80" s="159"/>
      <c r="L80" s="157"/>
      <c r="M80" s="158"/>
      <c r="N80" s="159"/>
      <c r="O80" s="12" t="s">
        <v>206</v>
      </c>
      <c r="P80" s="79"/>
      <c r="Q80" s="50"/>
      <c r="R80" s="12" t="str">
        <f t="shared" si="2"/>
        <v/>
      </c>
      <c r="S80" s="50"/>
      <c r="T80" s="12" t="str">
        <f t="shared" si="3"/>
        <v/>
      </c>
      <c r="U80" s="77"/>
      <c r="AA80" s="42"/>
      <c r="AB80" s="44" t="str">
        <f>IF($P80="","0",VLOOKUP($P80,登録データ!$U$4:$V$21,2,FALSE))</f>
        <v>0</v>
      </c>
      <c r="AC80" s="44" t="str">
        <f t="shared" si="4"/>
        <v>00</v>
      </c>
      <c r="AD80" s="44" t="str">
        <f t="shared" si="5"/>
        <v/>
      </c>
      <c r="AE80" s="44" t="str">
        <f t="shared" si="0"/>
        <v>000000</v>
      </c>
      <c r="AF80" s="44" t="str">
        <f t="shared" si="1"/>
        <v/>
      </c>
      <c r="AG80" s="44" t="str">
        <f t="shared" si="6"/>
        <v/>
      </c>
      <c r="AH80" s="147"/>
      <c r="AI80" s="147"/>
    </row>
    <row r="81" spans="2:35" ht="19.5" thickTop="1">
      <c r="B81" s="130">
        <v>21</v>
      </c>
      <c r="C81" s="164"/>
      <c r="D81" s="151"/>
      <c r="E81" s="152"/>
      <c r="F81" s="153"/>
      <c r="G81" s="151"/>
      <c r="H81" s="152"/>
      <c r="I81" s="153"/>
      <c r="J81" s="151"/>
      <c r="K81" s="153"/>
      <c r="L81" s="151"/>
      <c r="M81" s="152"/>
      <c r="N81" s="153"/>
      <c r="O81" s="70" t="s">
        <v>170</v>
      </c>
      <c r="P81" s="76"/>
      <c r="Q81" s="52"/>
      <c r="R81" s="24" t="str">
        <f t="shared" si="2"/>
        <v/>
      </c>
      <c r="S81" s="52"/>
      <c r="T81" s="24" t="str">
        <f t="shared" si="3"/>
        <v/>
      </c>
      <c r="U81" s="80"/>
      <c r="AA81" s="42"/>
      <c r="AB81" s="44" t="str">
        <f>IF($P81="","0",VLOOKUP($P81,登録データ!$U$4:$V$21,2,FALSE))</f>
        <v>0</v>
      </c>
      <c r="AC81" s="44" t="str">
        <f t="shared" si="4"/>
        <v>00</v>
      </c>
      <c r="AD81" s="44" t="str">
        <f t="shared" si="5"/>
        <v/>
      </c>
      <c r="AE81" s="44" t="str">
        <f t="shared" si="0"/>
        <v>000000</v>
      </c>
      <c r="AF81" s="44" t="str">
        <f t="shared" si="1"/>
        <v/>
      </c>
      <c r="AG81" s="44" t="str">
        <f t="shared" si="6"/>
        <v/>
      </c>
      <c r="AH81" s="147" t="str">
        <f>IF($C81="","",IF($C81="@",0,IF(COUNTIF($C$21:$C$620,$C81)=1,0,1)))</f>
        <v/>
      </c>
      <c r="AI81" s="147" t="str">
        <f>IF($L81="","",IF(OR($L81="東京都",$L81="北海道",$L81="大阪府",$L81="京都府",RIGHT($L81,1)="県"),0,1))</f>
        <v/>
      </c>
    </row>
    <row r="82" spans="2:35">
      <c r="B82" s="130"/>
      <c r="C82" s="165"/>
      <c r="D82" s="154"/>
      <c r="E82" s="155"/>
      <c r="F82" s="156"/>
      <c r="G82" s="154"/>
      <c r="H82" s="155"/>
      <c r="I82" s="156"/>
      <c r="J82" s="154"/>
      <c r="K82" s="156"/>
      <c r="L82" s="154"/>
      <c r="M82" s="155"/>
      <c r="N82" s="156"/>
      <c r="O82" s="70" t="s">
        <v>171</v>
      </c>
      <c r="P82" s="39"/>
      <c r="Q82" s="66"/>
      <c r="R82" s="70" t="str">
        <f t="shared" si="2"/>
        <v/>
      </c>
      <c r="S82" s="66"/>
      <c r="T82" s="70" t="str">
        <f t="shared" si="3"/>
        <v/>
      </c>
      <c r="U82" s="67"/>
      <c r="AA82" s="42"/>
      <c r="AB82" s="44" t="str">
        <f>IF($P82="","0",VLOOKUP($P82,登録データ!$U$4:$V$21,2,FALSE))</f>
        <v>0</v>
      </c>
      <c r="AC82" s="44" t="str">
        <f t="shared" si="4"/>
        <v>00</v>
      </c>
      <c r="AD82" s="44" t="str">
        <f t="shared" si="5"/>
        <v/>
      </c>
      <c r="AE82" s="44" t="str">
        <f t="shared" si="0"/>
        <v>000000</v>
      </c>
      <c r="AF82" s="44" t="str">
        <f t="shared" si="1"/>
        <v/>
      </c>
      <c r="AG82" s="44" t="str">
        <f t="shared" si="6"/>
        <v/>
      </c>
      <c r="AH82" s="147"/>
      <c r="AI82" s="147"/>
    </row>
    <row r="83" spans="2:35" ht="19.5" thickBot="1">
      <c r="B83" s="150"/>
      <c r="C83" s="166"/>
      <c r="D83" s="157"/>
      <c r="E83" s="158"/>
      <c r="F83" s="159"/>
      <c r="G83" s="157"/>
      <c r="H83" s="158"/>
      <c r="I83" s="159"/>
      <c r="J83" s="157"/>
      <c r="K83" s="159"/>
      <c r="L83" s="157"/>
      <c r="M83" s="158"/>
      <c r="N83" s="159"/>
      <c r="O83" s="12" t="s">
        <v>206</v>
      </c>
      <c r="P83" s="79"/>
      <c r="Q83" s="50"/>
      <c r="R83" s="12" t="str">
        <f t="shared" si="2"/>
        <v/>
      </c>
      <c r="S83" s="50"/>
      <c r="T83" s="12" t="str">
        <f t="shared" si="3"/>
        <v/>
      </c>
      <c r="U83" s="77"/>
      <c r="AA83" s="42"/>
      <c r="AB83" s="44" t="str">
        <f>IF($P83="","0",VLOOKUP($P83,登録データ!$U$4:$V$21,2,FALSE))</f>
        <v>0</v>
      </c>
      <c r="AC83" s="44" t="str">
        <f t="shared" si="4"/>
        <v>00</v>
      </c>
      <c r="AD83" s="44" t="str">
        <f t="shared" si="5"/>
        <v/>
      </c>
      <c r="AE83" s="44" t="str">
        <f t="shared" si="0"/>
        <v>000000</v>
      </c>
      <c r="AF83" s="44" t="str">
        <f t="shared" si="1"/>
        <v/>
      </c>
      <c r="AG83" s="44" t="str">
        <f t="shared" si="6"/>
        <v/>
      </c>
      <c r="AH83" s="147"/>
      <c r="AI83" s="147"/>
    </row>
    <row r="84" spans="2:35" ht="19.5" thickTop="1">
      <c r="B84" s="130">
        <v>22</v>
      </c>
      <c r="C84" s="164"/>
      <c r="D84" s="151"/>
      <c r="E84" s="152"/>
      <c r="F84" s="153"/>
      <c r="G84" s="151"/>
      <c r="H84" s="152"/>
      <c r="I84" s="153"/>
      <c r="J84" s="151"/>
      <c r="K84" s="153"/>
      <c r="L84" s="151"/>
      <c r="M84" s="152"/>
      <c r="N84" s="153"/>
      <c r="O84" s="70" t="s">
        <v>170</v>
      </c>
      <c r="P84" s="76"/>
      <c r="Q84" s="52"/>
      <c r="R84" s="24" t="str">
        <f t="shared" si="2"/>
        <v/>
      </c>
      <c r="S84" s="52"/>
      <c r="T84" s="24" t="str">
        <f t="shared" si="3"/>
        <v/>
      </c>
      <c r="U84" s="80"/>
      <c r="AA84" s="42"/>
      <c r="AB84" s="44" t="str">
        <f>IF($P84="","0",VLOOKUP($P84,登録データ!$U$4:$V$21,2,FALSE))</f>
        <v>0</v>
      </c>
      <c r="AC84" s="44" t="str">
        <f t="shared" si="4"/>
        <v>00</v>
      </c>
      <c r="AD84" s="44" t="str">
        <f t="shared" si="5"/>
        <v/>
      </c>
      <c r="AE84" s="44" t="str">
        <f t="shared" si="0"/>
        <v>000000</v>
      </c>
      <c r="AF84" s="44" t="str">
        <f t="shared" si="1"/>
        <v/>
      </c>
      <c r="AG84" s="44" t="str">
        <f t="shared" si="6"/>
        <v/>
      </c>
      <c r="AH84" s="147" t="str">
        <f>IF($C84="","",IF($C84="@",0,IF(COUNTIF($C$21:$C$620,$C84)=1,0,1)))</f>
        <v/>
      </c>
      <c r="AI84" s="147" t="str">
        <f>IF($L84="","",IF(OR($L84="東京都",$L84="北海道",$L84="大阪府",$L84="京都府",RIGHT($L84,1)="県"),0,1))</f>
        <v/>
      </c>
    </row>
    <row r="85" spans="2:35">
      <c r="B85" s="130"/>
      <c r="C85" s="165"/>
      <c r="D85" s="154"/>
      <c r="E85" s="155"/>
      <c r="F85" s="156"/>
      <c r="G85" s="154"/>
      <c r="H85" s="155"/>
      <c r="I85" s="156"/>
      <c r="J85" s="154"/>
      <c r="K85" s="156"/>
      <c r="L85" s="154"/>
      <c r="M85" s="155"/>
      <c r="N85" s="156"/>
      <c r="O85" s="70" t="s">
        <v>171</v>
      </c>
      <c r="P85" s="39"/>
      <c r="Q85" s="66"/>
      <c r="R85" s="70" t="str">
        <f t="shared" si="2"/>
        <v/>
      </c>
      <c r="S85" s="66"/>
      <c r="T85" s="70" t="str">
        <f t="shared" si="3"/>
        <v/>
      </c>
      <c r="U85" s="67"/>
      <c r="AA85" s="42"/>
      <c r="AB85" s="44" t="str">
        <f>IF($P85="","0",VLOOKUP($P85,登録データ!$U$4:$V$21,2,FALSE))</f>
        <v>0</v>
      </c>
      <c r="AC85" s="44" t="str">
        <f t="shared" si="4"/>
        <v>00</v>
      </c>
      <c r="AD85" s="44" t="str">
        <f t="shared" si="5"/>
        <v/>
      </c>
      <c r="AE85" s="44" t="str">
        <f t="shared" ref="AE85:AE148" si="7">IF($AD85=2,IF($S85="","0000",CONCATENATE(RIGHT($S85+100,2),$AC85)),IF($S85="","000000",CONCATENATE(RIGHT($Q85+100,2),RIGHT($S85+100,2),$AC85)))</f>
        <v>000000</v>
      </c>
      <c r="AF85" s="44" t="str">
        <f t="shared" ref="AF85:AF148" si="8">IF($P85="","",CONCATENATE($AB85," ",IF($AD85=1,RIGHT($AE85+10000000,7),RIGHT($AE85+100000,5))))</f>
        <v/>
      </c>
      <c r="AG85" s="44" t="str">
        <f t="shared" si="6"/>
        <v/>
      </c>
      <c r="AH85" s="147"/>
      <c r="AI85" s="147"/>
    </row>
    <row r="86" spans="2:35" ht="19.5" thickBot="1">
      <c r="B86" s="150"/>
      <c r="C86" s="166"/>
      <c r="D86" s="157"/>
      <c r="E86" s="158"/>
      <c r="F86" s="159"/>
      <c r="G86" s="157"/>
      <c r="H86" s="158"/>
      <c r="I86" s="159"/>
      <c r="J86" s="157"/>
      <c r="K86" s="159"/>
      <c r="L86" s="157"/>
      <c r="M86" s="158"/>
      <c r="N86" s="159"/>
      <c r="O86" s="12" t="s">
        <v>206</v>
      </c>
      <c r="P86" s="79"/>
      <c r="Q86" s="50"/>
      <c r="R86" s="12" t="str">
        <f t="shared" ref="R86:R149" si="9">IF($P86="","",IF(OR(RIGHT($P86,1)="m",RIGHT($P86,1)="H"),"分",""))</f>
        <v/>
      </c>
      <c r="S86" s="50"/>
      <c r="T86" s="12" t="str">
        <f t="shared" ref="T86:T149" si="10">IF($P86="","",IF(OR(RIGHT($P86,1)="m",RIGHT($P86,1)="H"),"秒","m"))</f>
        <v/>
      </c>
      <c r="U86" s="77"/>
      <c r="AA86" s="42"/>
      <c r="AB86" s="44" t="str">
        <f>IF($P86="","0",VLOOKUP($P86,登録データ!$U$4:$V$21,2,FALSE))</f>
        <v>0</v>
      </c>
      <c r="AC86" s="44" t="str">
        <f t="shared" ref="AC86:AC149" si="11">IF($U86="","00",IF(LEN($U86)=1,$U86*10,$U86))</f>
        <v>00</v>
      </c>
      <c r="AD86" s="44" t="str">
        <f t="shared" ref="AD86:AD149" si="12">IF($P86="","",IF(OR(RIGHT($P86,1)="m",RIGHT($P86,1)="H"),1,2))</f>
        <v/>
      </c>
      <c r="AE86" s="44" t="str">
        <f t="shared" si="7"/>
        <v>000000</v>
      </c>
      <c r="AF86" s="44" t="str">
        <f t="shared" si="8"/>
        <v/>
      </c>
      <c r="AG86" s="44" t="str">
        <f t="shared" ref="AG86:AG149" si="13">IF($S86="","",IF(OR(VALUE($S86)&lt;60,$T86="m"),0,1))</f>
        <v/>
      </c>
      <c r="AH86" s="147"/>
      <c r="AI86" s="147"/>
    </row>
    <row r="87" spans="2:35" ht="19.5" thickTop="1">
      <c r="B87" s="130">
        <v>23</v>
      </c>
      <c r="C87" s="164"/>
      <c r="D87" s="151"/>
      <c r="E87" s="152"/>
      <c r="F87" s="153"/>
      <c r="G87" s="151"/>
      <c r="H87" s="152"/>
      <c r="I87" s="153"/>
      <c r="J87" s="151"/>
      <c r="K87" s="153"/>
      <c r="L87" s="151"/>
      <c r="M87" s="152"/>
      <c r="N87" s="153"/>
      <c r="O87" s="70" t="s">
        <v>170</v>
      </c>
      <c r="P87" s="76"/>
      <c r="Q87" s="52"/>
      <c r="R87" s="24" t="str">
        <f t="shared" si="9"/>
        <v/>
      </c>
      <c r="S87" s="52"/>
      <c r="T87" s="24" t="str">
        <f t="shared" si="10"/>
        <v/>
      </c>
      <c r="U87" s="80"/>
      <c r="AA87" s="42"/>
      <c r="AB87" s="44" t="str">
        <f>IF($P87="","0",VLOOKUP($P87,登録データ!$U$4:$V$21,2,FALSE))</f>
        <v>0</v>
      </c>
      <c r="AC87" s="44" t="str">
        <f t="shared" si="11"/>
        <v>00</v>
      </c>
      <c r="AD87" s="44" t="str">
        <f t="shared" si="12"/>
        <v/>
      </c>
      <c r="AE87" s="44" t="str">
        <f t="shared" si="7"/>
        <v>000000</v>
      </c>
      <c r="AF87" s="44" t="str">
        <f t="shared" si="8"/>
        <v/>
      </c>
      <c r="AG87" s="44" t="str">
        <f t="shared" si="13"/>
        <v/>
      </c>
      <c r="AH87" s="147" t="str">
        <f>IF($C87="","",IF($C87="@",0,IF(COUNTIF($C$21:$C$620,$C87)=1,0,1)))</f>
        <v/>
      </c>
      <c r="AI87" s="147" t="str">
        <f>IF($L87="","",IF(OR($L87="東京都",$L87="北海道",$L87="大阪府",$L87="京都府",RIGHT($L87,1)="県"),0,1))</f>
        <v/>
      </c>
    </row>
    <row r="88" spans="2:35">
      <c r="B88" s="130"/>
      <c r="C88" s="165"/>
      <c r="D88" s="154"/>
      <c r="E88" s="155"/>
      <c r="F88" s="156"/>
      <c r="G88" s="154"/>
      <c r="H88" s="155"/>
      <c r="I88" s="156"/>
      <c r="J88" s="154"/>
      <c r="K88" s="156"/>
      <c r="L88" s="154"/>
      <c r="M88" s="155"/>
      <c r="N88" s="156"/>
      <c r="O88" s="70" t="s">
        <v>171</v>
      </c>
      <c r="P88" s="39"/>
      <c r="Q88" s="66"/>
      <c r="R88" s="70" t="str">
        <f t="shared" si="9"/>
        <v/>
      </c>
      <c r="S88" s="66"/>
      <c r="T88" s="70" t="str">
        <f t="shared" si="10"/>
        <v/>
      </c>
      <c r="U88" s="67"/>
      <c r="AA88" s="42"/>
      <c r="AB88" s="44" t="str">
        <f>IF($P88="","0",VLOOKUP($P88,登録データ!$U$4:$V$21,2,FALSE))</f>
        <v>0</v>
      </c>
      <c r="AC88" s="44" t="str">
        <f t="shared" si="11"/>
        <v>00</v>
      </c>
      <c r="AD88" s="44" t="str">
        <f t="shared" si="12"/>
        <v/>
      </c>
      <c r="AE88" s="44" t="str">
        <f t="shared" si="7"/>
        <v>000000</v>
      </c>
      <c r="AF88" s="44" t="str">
        <f t="shared" si="8"/>
        <v/>
      </c>
      <c r="AG88" s="44" t="str">
        <f t="shared" si="13"/>
        <v/>
      </c>
      <c r="AH88" s="147"/>
      <c r="AI88" s="147"/>
    </row>
    <row r="89" spans="2:35" ht="19.5" thickBot="1">
      <c r="B89" s="150"/>
      <c r="C89" s="166"/>
      <c r="D89" s="157"/>
      <c r="E89" s="158"/>
      <c r="F89" s="159"/>
      <c r="G89" s="157"/>
      <c r="H89" s="158"/>
      <c r="I89" s="159"/>
      <c r="J89" s="157"/>
      <c r="K89" s="159"/>
      <c r="L89" s="157"/>
      <c r="M89" s="158"/>
      <c r="N89" s="159"/>
      <c r="O89" s="12" t="s">
        <v>206</v>
      </c>
      <c r="P89" s="79"/>
      <c r="Q89" s="50"/>
      <c r="R89" s="12" t="str">
        <f t="shared" si="9"/>
        <v/>
      </c>
      <c r="S89" s="50"/>
      <c r="T89" s="12" t="str">
        <f t="shared" si="10"/>
        <v/>
      </c>
      <c r="U89" s="77"/>
      <c r="AA89" s="42"/>
      <c r="AB89" s="44" t="str">
        <f>IF($P89="","0",VLOOKUP($P89,登録データ!$U$4:$V$21,2,FALSE))</f>
        <v>0</v>
      </c>
      <c r="AC89" s="44" t="str">
        <f t="shared" si="11"/>
        <v>00</v>
      </c>
      <c r="AD89" s="44" t="str">
        <f t="shared" si="12"/>
        <v/>
      </c>
      <c r="AE89" s="44" t="str">
        <f t="shared" si="7"/>
        <v>000000</v>
      </c>
      <c r="AF89" s="44" t="str">
        <f t="shared" si="8"/>
        <v/>
      </c>
      <c r="AG89" s="44" t="str">
        <f t="shared" si="13"/>
        <v/>
      </c>
      <c r="AH89" s="147"/>
      <c r="AI89" s="147"/>
    </row>
    <row r="90" spans="2:35" ht="19.5" thickTop="1">
      <c r="B90" s="130">
        <v>24</v>
      </c>
      <c r="C90" s="164"/>
      <c r="D90" s="151"/>
      <c r="E90" s="152"/>
      <c r="F90" s="153"/>
      <c r="G90" s="151"/>
      <c r="H90" s="152"/>
      <c r="I90" s="153"/>
      <c r="J90" s="151"/>
      <c r="K90" s="153"/>
      <c r="L90" s="151"/>
      <c r="M90" s="152"/>
      <c r="N90" s="153"/>
      <c r="O90" s="70" t="s">
        <v>170</v>
      </c>
      <c r="P90" s="76"/>
      <c r="Q90" s="52"/>
      <c r="R90" s="24" t="str">
        <f t="shared" si="9"/>
        <v/>
      </c>
      <c r="S90" s="52"/>
      <c r="T90" s="24" t="str">
        <f t="shared" si="10"/>
        <v/>
      </c>
      <c r="U90" s="80"/>
      <c r="AA90" s="42"/>
      <c r="AB90" s="44" t="str">
        <f>IF($P90="","0",VLOOKUP($P90,登録データ!$U$4:$V$21,2,FALSE))</f>
        <v>0</v>
      </c>
      <c r="AC90" s="44" t="str">
        <f t="shared" si="11"/>
        <v>00</v>
      </c>
      <c r="AD90" s="44" t="str">
        <f t="shared" si="12"/>
        <v/>
      </c>
      <c r="AE90" s="44" t="str">
        <f t="shared" si="7"/>
        <v>000000</v>
      </c>
      <c r="AF90" s="44" t="str">
        <f t="shared" si="8"/>
        <v/>
      </c>
      <c r="AG90" s="44" t="str">
        <f t="shared" si="13"/>
        <v/>
      </c>
      <c r="AH90" s="147" t="str">
        <f>IF($C90="","",IF($C90="@",0,IF(COUNTIF($C$21:$C$620,$C90)=1,0,1)))</f>
        <v/>
      </c>
      <c r="AI90" s="147" t="str">
        <f>IF($L90="","",IF(OR($L90="東京都",$L90="北海道",$L90="大阪府",$L90="京都府",RIGHT($L90,1)="県"),0,1))</f>
        <v/>
      </c>
    </row>
    <row r="91" spans="2:35">
      <c r="B91" s="130"/>
      <c r="C91" s="165"/>
      <c r="D91" s="154"/>
      <c r="E91" s="155"/>
      <c r="F91" s="156"/>
      <c r="G91" s="154"/>
      <c r="H91" s="155"/>
      <c r="I91" s="156"/>
      <c r="J91" s="154"/>
      <c r="K91" s="156"/>
      <c r="L91" s="154"/>
      <c r="M91" s="155"/>
      <c r="N91" s="156"/>
      <c r="O91" s="70" t="s">
        <v>171</v>
      </c>
      <c r="P91" s="39"/>
      <c r="Q91" s="66"/>
      <c r="R91" s="70" t="str">
        <f t="shared" si="9"/>
        <v/>
      </c>
      <c r="S91" s="66"/>
      <c r="T91" s="70" t="str">
        <f t="shared" si="10"/>
        <v/>
      </c>
      <c r="U91" s="67"/>
      <c r="AA91" s="42"/>
      <c r="AB91" s="44" t="str">
        <f>IF($P91="","0",VLOOKUP($P91,登録データ!$U$4:$V$21,2,FALSE))</f>
        <v>0</v>
      </c>
      <c r="AC91" s="44" t="str">
        <f t="shared" si="11"/>
        <v>00</v>
      </c>
      <c r="AD91" s="44" t="str">
        <f t="shared" si="12"/>
        <v/>
      </c>
      <c r="AE91" s="44" t="str">
        <f t="shared" si="7"/>
        <v>000000</v>
      </c>
      <c r="AF91" s="44" t="str">
        <f t="shared" si="8"/>
        <v/>
      </c>
      <c r="AG91" s="44" t="str">
        <f t="shared" si="13"/>
        <v/>
      </c>
      <c r="AH91" s="147"/>
      <c r="AI91" s="147"/>
    </row>
    <row r="92" spans="2:35" ht="19.5" thickBot="1">
      <c r="B92" s="150"/>
      <c r="C92" s="166"/>
      <c r="D92" s="157"/>
      <c r="E92" s="158"/>
      <c r="F92" s="159"/>
      <c r="G92" s="157"/>
      <c r="H92" s="158"/>
      <c r="I92" s="159"/>
      <c r="J92" s="157"/>
      <c r="K92" s="159"/>
      <c r="L92" s="157"/>
      <c r="M92" s="158"/>
      <c r="N92" s="159"/>
      <c r="O92" s="12" t="s">
        <v>206</v>
      </c>
      <c r="P92" s="79"/>
      <c r="Q92" s="50"/>
      <c r="R92" s="12" t="str">
        <f t="shared" si="9"/>
        <v/>
      </c>
      <c r="S92" s="50"/>
      <c r="T92" s="12" t="str">
        <f t="shared" si="10"/>
        <v/>
      </c>
      <c r="U92" s="77"/>
      <c r="AA92" s="42"/>
      <c r="AB92" s="44" t="str">
        <f>IF($P92="","0",VLOOKUP($P92,登録データ!$U$4:$V$21,2,FALSE))</f>
        <v>0</v>
      </c>
      <c r="AC92" s="44" t="str">
        <f t="shared" si="11"/>
        <v>00</v>
      </c>
      <c r="AD92" s="44" t="str">
        <f t="shared" si="12"/>
        <v/>
      </c>
      <c r="AE92" s="44" t="str">
        <f t="shared" si="7"/>
        <v>000000</v>
      </c>
      <c r="AF92" s="44" t="str">
        <f t="shared" si="8"/>
        <v/>
      </c>
      <c r="AG92" s="44" t="str">
        <f t="shared" si="13"/>
        <v/>
      </c>
      <c r="AH92" s="147"/>
      <c r="AI92" s="147"/>
    </row>
    <row r="93" spans="2:35" ht="19.5" thickTop="1">
      <c r="B93" s="130">
        <v>25</v>
      </c>
      <c r="C93" s="164"/>
      <c r="D93" s="151"/>
      <c r="E93" s="152"/>
      <c r="F93" s="153"/>
      <c r="G93" s="151"/>
      <c r="H93" s="152"/>
      <c r="I93" s="153"/>
      <c r="J93" s="151"/>
      <c r="K93" s="153"/>
      <c r="L93" s="151"/>
      <c r="M93" s="152"/>
      <c r="N93" s="153"/>
      <c r="O93" s="70" t="s">
        <v>170</v>
      </c>
      <c r="P93" s="76"/>
      <c r="Q93" s="52"/>
      <c r="R93" s="24" t="str">
        <f t="shared" si="9"/>
        <v/>
      </c>
      <c r="S93" s="52"/>
      <c r="T93" s="24" t="str">
        <f t="shared" si="10"/>
        <v/>
      </c>
      <c r="U93" s="80"/>
      <c r="AA93" s="42"/>
      <c r="AB93" s="44" t="str">
        <f>IF($P93="","0",VLOOKUP($P93,登録データ!$U$4:$V$21,2,FALSE))</f>
        <v>0</v>
      </c>
      <c r="AC93" s="44" t="str">
        <f t="shared" si="11"/>
        <v>00</v>
      </c>
      <c r="AD93" s="44" t="str">
        <f t="shared" si="12"/>
        <v/>
      </c>
      <c r="AE93" s="44" t="str">
        <f t="shared" si="7"/>
        <v>000000</v>
      </c>
      <c r="AF93" s="44" t="str">
        <f t="shared" si="8"/>
        <v/>
      </c>
      <c r="AG93" s="44" t="str">
        <f t="shared" si="13"/>
        <v/>
      </c>
      <c r="AH93" s="147" t="str">
        <f>IF($C93="","",IF($C93="@",0,IF(COUNTIF($C$21:$C$620,$C93)=1,0,1)))</f>
        <v/>
      </c>
      <c r="AI93" s="147" t="str">
        <f>IF($L93="","",IF(OR($L93="東京都",$L93="北海道",$L93="大阪府",$L93="京都府",RIGHT($L93,1)="県"),0,1))</f>
        <v/>
      </c>
    </row>
    <row r="94" spans="2:35">
      <c r="B94" s="130"/>
      <c r="C94" s="165"/>
      <c r="D94" s="154"/>
      <c r="E94" s="155"/>
      <c r="F94" s="156"/>
      <c r="G94" s="154"/>
      <c r="H94" s="155"/>
      <c r="I94" s="156"/>
      <c r="J94" s="154"/>
      <c r="K94" s="156"/>
      <c r="L94" s="154"/>
      <c r="M94" s="155"/>
      <c r="N94" s="156"/>
      <c r="O94" s="70" t="s">
        <v>171</v>
      </c>
      <c r="P94" s="39"/>
      <c r="Q94" s="66"/>
      <c r="R94" s="70" t="str">
        <f t="shared" si="9"/>
        <v/>
      </c>
      <c r="S94" s="66"/>
      <c r="T94" s="70" t="str">
        <f t="shared" si="10"/>
        <v/>
      </c>
      <c r="U94" s="67"/>
      <c r="AA94" s="42"/>
      <c r="AB94" s="44" t="str">
        <f>IF($P94="","0",VLOOKUP($P94,登録データ!$U$4:$V$21,2,FALSE))</f>
        <v>0</v>
      </c>
      <c r="AC94" s="44" t="str">
        <f t="shared" si="11"/>
        <v>00</v>
      </c>
      <c r="AD94" s="44" t="str">
        <f t="shared" si="12"/>
        <v/>
      </c>
      <c r="AE94" s="44" t="str">
        <f t="shared" si="7"/>
        <v>000000</v>
      </c>
      <c r="AF94" s="44" t="str">
        <f t="shared" si="8"/>
        <v/>
      </c>
      <c r="AG94" s="44" t="str">
        <f t="shared" si="13"/>
        <v/>
      </c>
      <c r="AH94" s="147"/>
      <c r="AI94" s="147"/>
    </row>
    <row r="95" spans="2:35" ht="19.5" thickBot="1">
      <c r="B95" s="150"/>
      <c r="C95" s="166"/>
      <c r="D95" s="157"/>
      <c r="E95" s="158"/>
      <c r="F95" s="159"/>
      <c r="G95" s="157"/>
      <c r="H95" s="158"/>
      <c r="I95" s="159"/>
      <c r="J95" s="157"/>
      <c r="K95" s="159"/>
      <c r="L95" s="157"/>
      <c r="M95" s="158"/>
      <c r="N95" s="159"/>
      <c r="O95" s="12" t="s">
        <v>206</v>
      </c>
      <c r="P95" s="79"/>
      <c r="Q95" s="50"/>
      <c r="R95" s="12" t="str">
        <f t="shared" si="9"/>
        <v/>
      </c>
      <c r="S95" s="50"/>
      <c r="T95" s="12" t="str">
        <f t="shared" si="10"/>
        <v/>
      </c>
      <c r="U95" s="77"/>
      <c r="AA95" s="42"/>
      <c r="AB95" s="44" t="str">
        <f>IF($P95="","0",VLOOKUP($P95,登録データ!$U$4:$V$21,2,FALSE))</f>
        <v>0</v>
      </c>
      <c r="AC95" s="44" t="str">
        <f t="shared" si="11"/>
        <v>00</v>
      </c>
      <c r="AD95" s="44" t="str">
        <f t="shared" si="12"/>
        <v/>
      </c>
      <c r="AE95" s="44" t="str">
        <f t="shared" si="7"/>
        <v>000000</v>
      </c>
      <c r="AF95" s="44" t="str">
        <f t="shared" si="8"/>
        <v/>
      </c>
      <c r="AG95" s="44" t="str">
        <f t="shared" si="13"/>
        <v/>
      </c>
      <c r="AH95" s="147"/>
      <c r="AI95" s="147"/>
    </row>
    <row r="96" spans="2:35" ht="19.5" thickTop="1">
      <c r="B96" s="130">
        <v>26</v>
      </c>
      <c r="C96" s="164"/>
      <c r="D96" s="151"/>
      <c r="E96" s="152"/>
      <c r="F96" s="153"/>
      <c r="G96" s="151"/>
      <c r="H96" s="152"/>
      <c r="I96" s="153"/>
      <c r="J96" s="151"/>
      <c r="K96" s="153"/>
      <c r="L96" s="151"/>
      <c r="M96" s="152"/>
      <c r="N96" s="153"/>
      <c r="O96" s="70" t="s">
        <v>170</v>
      </c>
      <c r="P96" s="76"/>
      <c r="Q96" s="52"/>
      <c r="R96" s="24" t="str">
        <f t="shared" si="9"/>
        <v/>
      </c>
      <c r="S96" s="52"/>
      <c r="T96" s="24" t="str">
        <f t="shared" si="10"/>
        <v/>
      </c>
      <c r="U96" s="80"/>
      <c r="AA96" s="42"/>
      <c r="AB96" s="44" t="str">
        <f>IF($P96="","0",VLOOKUP($P96,登録データ!$U$4:$V$21,2,FALSE))</f>
        <v>0</v>
      </c>
      <c r="AC96" s="44" t="str">
        <f t="shared" si="11"/>
        <v>00</v>
      </c>
      <c r="AD96" s="44" t="str">
        <f t="shared" si="12"/>
        <v/>
      </c>
      <c r="AE96" s="44" t="str">
        <f t="shared" si="7"/>
        <v>000000</v>
      </c>
      <c r="AF96" s="44" t="str">
        <f t="shared" si="8"/>
        <v/>
      </c>
      <c r="AG96" s="44" t="str">
        <f t="shared" si="13"/>
        <v/>
      </c>
      <c r="AH96" s="147" t="str">
        <f>IF($C96="","",IF($C96="@",0,IF(COUNTIF($C$21:$C$620,$C96)=1,0,1)))</f>
        <v/>
      </c>
      <c r="AI96" s="147" t="str">
        <f>IF($L96="","",IF(OR($L96="東京都",$L96="北海道",$L96="大阪府",$L96="京都府",RIGHT($L96,1)="県"),0,1))</f>
        <v/>
      </c>
    </row>
    <row r="97" spans="2:35">
      <c r="B97" s="130"/>
      <c r="C97" s="165"/>
      <c r="D97" s="154"/>
      <c r="E97" s="155"/>
      <c r="F97" s="156"/>
      <c r="G97" s="154"/>
      <c r="H97" s="155"/>
      <c r="I97" s="156"/>
      <c r="J97" s="154"/>
      <c r="K97" s="156"/>
      <c r="L97" s="154"/>
      <c r="M97" s="155"/>
      <c r="N97" s="156"/>
      <c r="O97" s="70" t="s">
        <v>171</v>
      </c>
      <c r="P97" s="39"/>
      <c r="Q97" s="66"/>
      <c r="R97" s="70" t="str">
        <f t="shared" si="9"/>
        <v/>
      </c>
      <c r="S97" s="66"/>
      <c r="T97" s="70" t="str">
        <f t="shared" si="10"/>
        <v/>
      </c>
      <c r="U97" s="67"/>
      <c r="AA97" s="42"/>
      <c r="AB97" s="44" t="str">
        <f>IF($P97="","0",VLOOKUP($P97,登録データ!$U$4:$V$21,2,FALSE))</f>
        <v>0</v>
      </c>
      <c r="AC97" s="44" t="str">
        <f t="shared" si="11"/>
        <v>00</v>
      </c>
      <c r="AD97" s="44" t="str">
        <f t="shared" si="12"/>
        <v/>
      </c>
      <c r="AE97" s="44" t="str">
        <f t="shared" si="7"/>
        <v>000000</v>
      </c>
      <c r="AF97" s="44" t="str">
        <f t="shared" si="8"/>
        <v/>
      </c>
      <c r="AG97" s="44" t="str">
        <f t="shared" si="13"/>
        <v/>
      </c>
      <c r="AH97" s="147"/>
      <c r="AI97" s="147"/>
    </row>
    <row r="98" spans="2:35" ht="19.5" thickBot="1">
      <c r="B98" s="150"/>
      <c r="C98" s="166"/>
      <c r="D98" s="157"/>
      <c r="E98" s="158"/>
      <c r="F98" s="159"/>
      <c r="G98" s="157"/>
      <c r="H98" s="158"/>
      <c r="I98" s="159"/>
      <c r="J98" s="157"/>
      <c r="K98" s="159"/>
      <c r="L98" s="157"/>
      <c r="M98" s="158"/>
      <c r="N98" s="159"/>
      <c r="O98" s="12" t="s">
        <v>206</v>
      </c>
      <c r="P98" s="79"/>
      <c r="Q98" s="50"/>
      <c r="R98" s="12" t="str">
        <f t="shared" si="9"/>
        <v/>
      </c>
      <c r="S98" s="50"/>
      <c r="T98" s="12" t="str">
        <f t="shared" si="10"/>
        <v/>
      </c>
      <c r="U98" s="77"/>
      <c r="AA98" s="42"/>
      <c r="AB98" s="44" t="str">
        <f>IF($P98="","0",VLOOKUP($P98,登録データ!$U$4:$V$21,2,FALSE))</f>
        <v>0</v>
      </c>
      <c r="AC98" s="44" t="str">
        <f t="shared" si="11"/>
        <v>00</v>
      </c>
      <c r="AD98" s="44" t="str">
        <f t="shared" si="12"/>
        <v/>
      </c>
      <c r="AE98" s="44" t="str">
        <f t="shared" si="7"/>
        <v>000000</v>
      </c>
      <c r="AF98" s="44" t="str">
        <f t="shared" si="8"/>
        <v/>
      </c>
      <c r="AG98" s="44" t="str">
        <f t="shared" si="13"/>
        <v/>
      </c>
      <c r="AH98" s="147"/>
      <c r="AI98" s="147"/>
    </row>
    <row r="99" spans="2:35" ht="19.5" thickTop="1">
      <c r="B99" s="130">
        <v>27</v>
      </c>
      <c r="C99" s="164"/>
      <c r="D99" s="151"/>
      <c r="E99" s="152"/>
      <c r="F99" s="153"/>
      <c r="G99" s="151"/>
      <c r="H99" s="152"/>
      <c r="I99" s="153"/>
      <c r="J99" s="151"/>
      <c r="K99" s="153"/>
      <c r="L99" s="151"/>
      <c r="M99" s="152"/>
      <c r="N99" s="153"/>
      <c r="O99" s="70" t="s">
        <v>170</v>
      </c>
      <c r="P99" s="76"/>
      <c r="Q99" s="52"/>
      <c r="R99" s="24" t="str">
        <f t="shared" si="9"/>
        <v/>
      </c>
      <c r="S99" s="52"/>
      <c r="T99" s="24" t="str">
        <f t="shared" si="10"/>
        <v/>
      </c>
      <c r="U99" s="80"/>
      <c r="AA99" s="42"/>
      <c r="AB99" s="44" t="str">
        <f>IF($P99="","0",VLOOKUP($P99,登録データ!$U$4:$V$21,2,FALSE))</f>
        <v>0</v>
      </c>
      <c r="AC99" s="44" t="str">
        <f t="shared" si="11"/>
        <v>00</v>
      </c>
      <c r="AD99" s="44" t="str">
        <f t="shared" si="12"/>
        <v/>
      </c>
      <c r="AE99" s="44" t="str">
        <f t="shared" si="7"/>
        <v>000000</v>
      </c>
      <c r="AF99" s="44" t="str">
        <f t="shared" si="8"/>
        <v/>
      </c>
      <c r="AG99" s="44" t="str">
        <f t="shared" si="13"/>
        <v/>
      </c>
      <c r="AH99" s="147" t="str">
        <f>IF($C99="","",IF($C99="@",0,IF(COUNTIF($C$21:$C$620,$C99)=1,0,1)))</f>
        <v/>
      </c>
      <c r="AI99" s="147" t="str">
        <f>IF($L99="","",IF(OR($L99="東京都",$L99="北海道",$L99="大阪府",$L99="京都府",RIGHT($L99,1)="県"),0,1))</f>
        <v/>
      </c>
    </row>
    <row r="100" spans="2:35">
      <c r="B100" s="130"/>
      <c r="C100" s="165"/>
      <c r="D100" s="154"/>
      <c r="E100" s="155"/>
      <c r="F100" s="156"/>
      <c r="G100" s="154"/>
      <c r="H100" s="155"/>
      <c r="I100" s="156"/>
      <c r="J100" s="154"/>
      <c r="K100" s="156"/>
      <c r="L100" s="154"/>
      <c r="M100" s="155"/>
      <c r="N100" s="156"/>
      <c r="O100" s="70" t="s">
        <v>171</v>
      </c>
      <c r="P100" s="39"/>
      <c r="Q100" s="66"/>
      <c r="R100" s="70" t="str">
        <f t="shared" si="9"/>
        <v/>
      </c>
      <c r="S100" s="66"/>
      <c r="T100" s="70" t="str">
        <f t="shared" si="10"/>
        <v/>
      </c>
      <c r="U100" s="67"/>
      <c r="AA100" s="42"/>
      <c r="AB100" s="44" t="str">
        <f>IF($P100="","0",VLOOKUP($P100,登録データ!$U$4:$V$21,2,FALSE))</f>
        <v>0</v>
      </c>
      <c r="AC100" s="44" t="str">
        <f t="shared" si="11"/>
        <v>00</v>
      </c>
      <c r="AD100" s="44" t="str">
        <f t="shared" si="12"/>
        <v/>
      </c>
      <c r="AE100" s="44" t="str">
        <f t="shared" si="7"/>
        <v>000000</v>
      </c>
      <c r="AF100" s="44" t="str">
        <f t="shared" si="8"/>
        <v/>
      </c>
      <c r="AG100" s="44" t="str">
        <f t="shared" si="13"/>
        <v/>
      </c>
      <c r="AH100" s="147"/>
      <c r="AI100" s="147"/>
    </row>
    <row r="101" spans="2:35" ht="19.5" thickBot="1">
      <c r="B101" s="150"/>
      <c r="C101" s="166"/>
      <c r="D101" s="157"/>
      <c r="E101" s="158"/>
      <c r="F101" s="159"/>
      <c r="G101" s="157"/>
      <c r="H101" s="158"/>
      <c r="I101" s="159"/>
      <c r="J101" s="157"/>
      <c r="K101" s="159"/>
      <c r="L101" s="157"/>
      <c r="M101" s="158"/>
      <c r="N101" s="159"/>
      <c r="O101" s="12" t="s">
        <v>206</v>
      </c>
      <c r="P101" s="79"/>
      <c r="Q101" s="50"/>
      <c r="R101" s="12" t="str">
        <f t="shared" si="9"/>
        <v/>
      </c>
      <c r="S101" s="50"/>
      <c r="T101" s="12" t="str">
        <f t="shared" si="10"/>
        <v/>
      </c>
      <c r="U101" s="77"/>
      <c r="AA101" s="42"/>
      <c r="AB101" s="44" t="str">
        <f>IF($P101="","0",VLOOKUP($P101,登録データ!$U$4:$V$21,2,FALSE))</f>
        <v>0</v>
      </c>
      <c r="AC101" s="44" t="str">
        <f t="shared" si="11"/>
        <v>00</v>
      </c>
      <c r="AD101" s="44" t="str">
        <f t="shared" si="12"/>
        <v/>
      </c>
      <c r="AE101" s="44" t="str">
        <f t="shared" si="7"/>
        <v>000000</v>
      </c>
      <c r="AF101" s="44" t="str">
        <f t="shared" si="8"/>
        <v/>
      </c>
      <c r="AG101" s="44" t="str">
        <f t="shared" si="13"/>
        <v/>
      </c>
      <c r="AH101" s="147"/>
      <c r="AI101" s="147"/>
    </row>
    <row r="102" spans="2:35" ht="19.5" thickTop="1">
      <c r="B102" s="130">
        <v>28</v>
      </c>
      <c r="C102" s="164"/>
      <c r="D102" s="151"/>
      <c r="E102" s="152"/>
      <c r="F102" s="153"/>
      <c r="G102" s="151"/>
      <c r="H102" s="152"/>
      <c r="I102" s="153"/>
      <c r="J102" s="151"/>
      <c r="K102" s="153"/>
      <c r="L102" s="151"/>
      <c r="M102" s="152"/>
      <c r="N102" s="153"/>
      <c r="O102" s="70" t="s">
        <v>170</v>
      </c>
      <c r="P102" s="76"/>
      <c r="Q102" s="52"/>
      <c r="R102" s="24" t="str">
        <f t="shared" si="9"/>
        <v/>
      </c>
      <c r="S102" s="52"/>
      <c r="T102" s="24" t="str">
        <f t="shared" si="10"/>
        <v/>
      </c>
      <c r="U102" s="80"/>
      <c r="AA102" s="42"/>
      <c r="AB102" s="44" t="str">
        <f>IF($P102="","0",VLOOKUP($P102,登録データ!$U$4:$V$21,2,FALSE))</f>
        <v>0</v>
      </c>
      <c r="AC102" s="44" t="str">
        <f t="shared" si="11"/>
        <v>00</v>
      </c>
      <c r="AD102" s="44" t="str">
        <f t="shared" si="12"/>
        <v/>
      </c>
      <c r="AE102" s="44" t="str">
        <f t="shared" si="7"/>
        <v>000000</v>
      </c>
      <c r="AF102" s="44" t="str">
        <f t="shared" si="8"/>
        <v/>
      </c>
      <c r="AG102" s="44" t="str">
        <f t="shared" si="13"/>
        <v/>
      </c>
      <c r="AH102" s="147" t="str">
        <f>IF($C102="","",IF($C102="@",0,IF(COUNTIF($C$21:$C$620,$C102)=1,0,1)))</f>
        <v/>
      </c>
      <c r="AI102" s="147" t="str">
        <f>IF($L102="","",IF(OR($L102="東京都",$L102="北海道",$L102="大阪府",$L102="京都府",RIGHT($L102,1)="県"),0,1))</f>
        <v/>
      </c>
    </row>
    <row r="103" spans="2:35">
      <c r="B103" s="130"/>
      <c r="C103" s="165"/>
      <c r="D103" s="154"/>
      <c r="E103" s="155"/>
      <c r="F103" s="156"/>
      <c r="G103" s="154"/>
      <c r="H103" s="155"/>
      <c r="I103" s="156"/>
      <c r="J103" s="154"/>
      <c r="K103" s="156"/>
      <c r="L103" s="154"/>
      <c r="M103" s="155"/>
      <c r="N103" s="156"/>
      <c r="O103" s="70" t="s">
        <v>171</v>
      </c>
      <c r="P103" s="39"/>
      <c r="Q103" s="66"/>
      <c r="R103" s="70" t="str">
        <f t="shared" si="9"/>
        <v/>
      </c>
      <c r="S103" s="66"/>
      <c r="T103" s="70" t="str">
        <f t="shared" si="10"/>
        <v/>
      </c>
      <c r="U103" s="67"/>
      <c r="AA103" s="42"/>
      <c r="AB103" s="44" t="str">
        <f>IF($P103="","0",VLOOKUP($P103,登録データ!$U$4:$V$21,2,FALSE))</f>
        <v>0</v>
      </c>
      <c r="AC103" s="44" t="str">
        <f t="shared" si="11"/>
        <v>00</v>
      </c>
      <c r="AD103" s="44" t="str">
        <f t="shared" si="12"/>
        <v/>
      </c>
      <c r="AE103" s="44" t="str">
        <f t="shared" si="7"/>
        <v>000000</v>
      </c>
      <c r="AF103" s="44" t="str">
        <f t="shared" si="8"/>
        <v/>
      </c>
      <c r="AG103" s="44" t="str">
        <f t="shared" si="13"/>
        <v/>
      </c>
      <c r="AH103" s="147"/>
      <c r="AI103" s="147"/>
    </row>
    <row r="104" spans="2:35" ht="19.5" thickBot="1">
      <c r="B104" s="150"/>
      <c r="C104" s="166"/>
      <c r="D104" s="157"/>
      <c r="E104" s="158"/>
      <c r="F104" s="159"/>
      <c r="G104" s="157"/>
      <c r="H104" s="158"/>
      <c r="I104" s="159"/>
      <c r="J104" s="157"/>
      <c r="K104" s="159"/>
      <c r="L104" s="157"/>
      <c r="M104" s="158"/>
      <c r="N104" s="159"/>
      <c r="O104" s="12" t="s">
        <v>206</v>
      </c>
      <c r="P104" s="79"/>
      <c r="Q104" s="50"/>
      <c r="R104" s="12" t="str">
        <f t="shared" si="9"/>
        <v/>
      </c>
      <c r="S104" s="50"/>
      <c r="T104" s="12" t="str">
        <f t="shared" si="10"/>
        <v/>
      </c>
      <c r="U104" s="77"/>
      <c r="AA104" s="42"/>
      <c r="AB104" s="44" t="str">
        <f>IF($P104="","0",VLOOKUP($P104,登録データ!$U$4:$V$21,2,FALSE))</f>
        <v>0</v>
      </c>
      <c r="AC104" s="44" t="str">
        <f t="shared" si="11"/>
        <v>00</v>
      </c>
      <c r="AD104" s="44" t="str">
        <f t="shared" si="12"/>
        <v/>
      </c>
      <c r="AE104" s="44" t="str">
        <f t="shared" si="7"/>
        <v>000000</v>
      </c>
      <c r="AF104" s="44" t="str">
        <f t="shared" si="8"/>
        <v/>
      </c>
      <c r="AG104" s="44" t="str">
        <f t="shared" si="13"/>
        <v/>
      </c>
      <c r="AH104" s="147"/>
      <c r="AI104" s="147"/>
    </row>
    <row r="105" spans="2:35" ht="19.5" thickTop="1">
      <c r="B105" s="130">
        <v>29</v>
      </c>
      <c r="C105" s="164"/>
      <c r="D105" s="151"/>
      <c r="E105" s="152"/>
      <c r="F105" s="153"/>
      <c r="G105" s="151"/>
      <c r="H105" s="152"/>
      <c r="I105" s="153"/>
      <c r="J105" s="151"/>
      <c r="K105" s="153"/>
      <c r="L105" s="151"/>
      <c r="M105" s="152"/>
      <c r="N105" s="153"/>
      <c r="O105" s="70" t="s">
        <v>170</v>
      </c>
      <c r="P105" s="76"/>
      <c r="Q105" s="52"/>
      <c r="R105" s="24" t="str">
        <f t="shared" si="9"/>
        <v/>
      </c>
      <c r="S105" s="52"/>
      <c r="T105" s="24" t="str">
        <f t="shared" si="10"/>
        <v/>
      </c>
      <c r="U105" s="80"/>
      <c r="AA105" s="42"/>
      <c r="AB105" s="44" t="str">
        <f>IF($P105="","0",VLOOKUP($P105,登録データ!$U$4:$V$21,2,FALSE))</f>
        <v>0</v>
      </c>
      <c r="AC105" s="44" t="str">
        <f t="shared" si="11"/>
        <v>00</v>
      </c>
      <c r="AD105" s="44" t="str">
        <f t="shared" si="12"/>
        <v/>
      </c>
      <c r="AE105" s="44" t="str">
        <f t="shared" si="7"/>
        <v>000000</v>
      </c>
      <c r="AF105" s="44" t="str">
        <f t="shared" si="8"/>
        <v/>
      </c>
      <c r="AG105" s="44" t="str">
        <f t="shared" si="13"/>
        <v/>
      </c>
      <c r="AH105" s="147" t="str">
        <f>IF($C105="","",IF($C105="@",0,IF(COUNTIF($C$21:$C$620,$C105)=1,0,1)))</f>
        <v/>
      </c>
      <c r="AI105" s="147" t="str">
        <f>IF($L105="","",IF(OR($L105="東京都",$L105="北海道",$L105="大阪府",$L105="京都府",RIGHT($L105,1)="県"),0,1))</f>
        <v/>
      </c>
    </row>
    <row r="106" spans="2:35">
      <c r="B106" s="130"/>
      <c r="C106" s="165"/>
      <c r="D106" s="154"/>
      <c r="E106" s="155"/>
      <c r="F106" s="156"/>
      <c r="G106" s="154"/>
      <c r="H106" s="155"/>
      <c r="I106" s="156"/>
      <c r="J106" s="154"/>
      <c r="K106" s="156"/>
      <c r="L106" s="154"/>
      <c r="M106" s="155"/>
      <c r="N106" s="156"/>
      <c r="O106" s="70" t="s">
        <v>171</v>
      </c>
      <c r="P106" s="39"/>
      <c r="Q106" s="66"/>
      <c r="R106" s="70" t="str">
        <f t="shared" si="9"/>
        <v/>
      </c>
      <c r="S106" s="66"/>
      <c r="T106" s="70" t="str">
        <f t="shared" si="10"/>
        <v/>
      </c>
      <c r="U106" s="67"/>
      <c r="AA106" s="42"/>
      <c r="AB106" s="44" t="str">
        <f>IF($P106="","0",VLOOKUP($P106,登録データ!$U$4:$V$21,2,FALSE))</f>
        <v>0</v>
      </c>
      <c r="AC106" s="44" t="str">
        <f t="shared" si="11"/>
        <v>00</v>
      </c>
      <c r="AD106" s="44" t="str">
        <f t="shared" si="12"/>
        <v/>
      </c>
      <c r="AE106" s="44" t="str">
        <f t="shared" si="7"/>
        <v>000000</v>
      </c>
      <c r="AF106" s="44" t="str">
        <f t="shared" si="8"/>
        <v/>
      </c>
      <c r="AG106" s="44" t="str">
        <f t="shared" si="13"/>
        <v/>
      </c>
      <c r="AH106" s="147"/>
      <c r="AI106" s="147"/>
    </row>
    <row r="107" spans="2:35" ht="19.5" thickBot="1">
      <c r="B107" s="150"/>
      <c r="C107" s="166"/>
      <c r="D107" s="157"/>
      <c r="E107" s="158"/>
      <c r="F107" s="159"/>
      <c r="G107" s="157"/>
      <c r="H107" s="158"/>
      <c r="I107" s="159"/>
      <c r="J107" s="157"/>
      <c r="K107" s="159"/>
      <c r="L107" s="157"/>
      <c r="M107" s="158"/>
      <c r="N107" s="159"/>
      <c r="O107" s="12" t="s">
        <v>206</v>
      </c>
      <c r="P107" s="79"/>
      <c r="Q107" s="50"/>
      <c r="R107" s="12" t="str">
        <f t="shared" si="9"/>
        <v/>
      </c>
      <c r="S107" s="50"/>
      <c r="T107" s="12" t="str">
        <f t="shared" si="10"/>
        <v/>
      </c>
      <c r="U107" s="77"/>
      <c r="AA107" s="42"/>
      <c r="AB107" s="44" t="str">
        <f>IF($P107="","0",VLOOKUP($P107,登録データ!$U$4:$V$21,2,FALSE))</f>
        <v>0</v>
      </c>
      <c r="AC107" s="44" t="str">
        <f t="shared" si="11"/>
        <v>00</v>
      </c>
      <c r="AD107" s="44" t="str">
        <f t="shared" si="12"/>
        <v/>
      </c>
      <c r="AE107" s="44" t="str">
        <f t="shared" si="7"/>
        <v>000000</v>
      </c>
      <c r="AF107" s="44" t="str">
        <f t="shared" si="8"/>
        <v/>
      </c>
      <c r="AG107" s="44" t="str">
        <f t="shared" si="13"/>
        <v/>
      </c>
      <c r="AH107" s="147"/>
      <c r="AI107" s="147"/>
    </row>
    <row r="108" spans="2:35" ht="19.5" thickTop="1">
      <c r="B108" s="130">
        <v>30</v>
      </c>
      <c r="C108" s="164"/>
      <c r="D108" s="151"/>
      <c r="E108" s="152"/>
      <c r="F108" s="153"/>
      <c r="G108" s="151"/>
      <c r="H108" s="152"/>
      <c r="I108" s="153"/>
      <c r="J108" s="151"/>
      <c r="K108" s="153"/>
      <c r="L108" s="151"/>
      <c r="M108" s="152"/>
      <c r="N108" s="153"/>
      <c r="O108" s="70" t="s">
        <v>170</v>
      </c>
      <c r="P108" s="76"/>
      <c r="Q108" s="52"/>
      <c r="R108" s="24" t="str">
        <f t="shared" si="9"/>
        <v/>
      </c>
      <c r="S108" s="52"/>
      <c r="T108" s="24" t="str">
        <f t="shared" si="10"/>
        <v/>
      </c>
      <c r="U108" s="80"/>
      <c r="AA108" s="42"/>
      <c r="AB108" s="44" t="str">
        <f>IF($P108="","0",VLOOKUP($P108,登録データ!$U$4:$V$21,2,FALSE))</f>
        <v>0</v>
      </c>
      <c r="AC108" s="44" t="str">
        <f t="shared" si="11"/>
        <v>00</v>
      </c>
      <c r="AD108" s="44" t="str">
        <f t="shared" si="12"/>
        <v/>
      </c>
      <c r="AE108" s="44" t="str">
        <f t="shared" si="7"/>
        <v>000000</v>
      </c>
      <c r="AF108" s="44" t="str">
        <f t="shared" si="8"/>
        <v/>
      </c>
      <c r="AG108" s="44" t="str">
        <f t="shared" si="13"/>
        <v/>
      </c>
      <c r="AH108" s="147" t="str">
        <f>IF($C108="","",IF($C108="@",0,IF(COUNTIF($C$21:$C$620,$C108)=1,0,1)))</f>
        <v/>
      </c>
      <c r="AI108" s="147" t="str">
        <f>IF($L108="","",IF(OR($L108="東京都",$L108="北海道",$L108="大阪府",$L108="京都府",RIGHT($L108,1)="県"),0,1))</f>
        <v/>
      </c>
    </row>
    <row r="109" spans="2:35">
      <c r="B109" s="130"/>
      <c r="C109" s="165"/>
      <c r="D109" s="154"/>
      <c r="E109" s="155"/>
      <c r="F109" s="156"/>
      <c r="G109" s="154"/>
      <c r="H109" s="155"/>
      <c r="I109" s="156"/>
      <c r="J109" s="154"/>
      <c r="K109" s="156"/>
      <c r="L109" s="154"/>
      <c r="M109" s="155"/>
      <c r="N109" s="156"/>
      <c r="O109" s="70" t="s">
        <v>171</v>
      </c>
      <c r="P109" s="39"/>
      <c r="Q109" s="66"/>
      <c r="R109" s="70" t="str">
        <f t="shared" si="9"/>
        <v/>
      </c>
      <c r="S109" s="66"/>
      <c r="T109" s="70" t="str">
        <f t="shared" si="10"/>
        <v/>
      </c>
      <c r="U109" s="67"/>
      <c r="AA109" s="42"/>
      <c r="AB109" s="44" t="str">
        <f>IF($P109="","0",VLOOKUP($P109,登録データ!$U$4:$V$21,2,FALSE))</f>
        <v>0</v>
      </c>
      <c r="AC109" s="44" t="str">
        <f t="shared" si="11"/>
        <v>00</v>
      </c>
      <c r="AD109" s="44" t="str">
        <f t="shared" si="12"/>
        <v/>
      </c>
      <c r="AE109" s="44" t="str">
        <f t="shared" si="7"/>
        <v>000000</v>
      </c>
      <c r="AF109" s="44" t="str">
        <f t="shared" si="8"/>
        <v/>
      </c>
      <c r="AG109" s="44" t="str">
        <f t="shared" si="13"/>
        <v/>
      </c>
      <c r="AH109" s="147"/>
      <c r="AI109" s="147"/>
    </row>
    <row r="110" spans="2:35" ht="19.5" thickBot="1">
      <c r="B110" s="150"/>
      <c r="C110" s="166"/>
      <c r="D110" s="157"/>
      <c r="E110" s="158"/>
      <c r="F110" s="159"/>
      <c r="G110" s="157"/>
      <c r="H110" s="158"/>
      <c r="I110" s="159"/>
      <c r="J110" s="157"/>
      <c r="K110" s="159"/>
      <c r="L110" s="157"/>
      <c r="M110" s="158"/>
      <c r="N110" s="159"/>
      <c r="O110" s="12" t="s">
        <v>206</v>
      </c>
      <c r="P110" s="79"/>
      <c r="Q110" s="50"/>
      <c r="R110" s="12" t="str">
        <f t="shared" si="9"/>
        <v/>
      </c>
      <c r="S110" s="50"/>
      <c r="T110" s="12" t="str">
        <f t="shared" si="10"/>
        <v/>
      </c>
      <c r="U110" s="77"/>
      <c r="AA110" s="42"/>
      <c r="AB110" s="44" t="str">
        <f>IF($P110="","0",VLOOKUP($P110,登録データ!$U$4:$V$21,2,FALSE))</f>
        <v>0</v>
      </c>
      <c r="AC110" s="44" t="str">
        <f t="shared" si="11"/>
        <v>00</v>
      </c>
      <c r="AD110" s="44" t="str">
        <f t="shared" si="12"/>
        <v/>
      </c>
      <c r="AE110" s="44" t="str">
        <f t="shared" si="7"/>
        <v>000000</v>
      </c>
      <c r="AF110" s="44" t="str">
        <f t="shared" si="8"/>
        <v/>
      </c>
      <c r="AG110" s="44" t="str">
        <f t="shared" si="13"/>
        <v/>
      </c>
      <c r="AH110" s="147"/>
      <c r="AI110" s="147"/>
    </row>
    <row r="111" spans="2:35" ht="19.5" thickTop="1">
      <c r="B111" s="130">
        <v>31</v>
      </c>
      <c r="C111" s="164"/>
      <c r="D111" s="151"/>
      <c r="E111" s="152"/>
      <c r="F111" s="153"/>
      <c r="G111" s="151"/>
      <c r="H111" s="152"/>
      <c r="I111" s="153"/>
      <c r="J111" s="151"/>
      <c r="K111" s="153"/>
      <c r="L111" s="151"/>
      <c r="M111" s="152"/>
      <c r="N111" s="153"/>
      <c r="O111" s="70" t="s">
        <v>170</v>
      </c>
      <c r="P111" s="76"/>
      <c r="Q111" s="52"/>
      <c r="R111" s="24" t="str">
        <f t="shared" si="9"/>
        <v/>
      </c>
      <c r="S111" s="52"/>
      <c r="T111" s="24" t="str">
        <f t="shared" si="10"/>
        <v/>
      </c>
      <c r="U111" s="80"/>
      <c r="AA111" s="42"/>
      <c r="AB111" s="44" t="str">
        <f>IF($P111="","0",VLOOKUP($P111,登録データ!$U$4:$V$21,2,FALSE))</f>
        <v>0</v>
      </c>
      <c r="AC111" s="44" t="str">
        <f t="shared" si="11"/>
        <v>00</v>
      </c>
      <c r="AD111" s="44" t="str">
        <f t="shared" si="12"/>
        <v/>
      </c>
      <c r="AE111" s="44" t="str">
        <f t="shared" si="7"/>
        <v>000000</v>
      </c>
      <c r="AF111" s="44" t="str">
        <f t="shared" si="8"/>
        <v/>
      </c>
      <c r="AG111" s="44" t="str">
        <f t="shared" si="13"/>
        <v/>
      </c>
      <c r="AH111" s="147" t="str">
        <f>IF($C111="","",IF($C111="@",0,IF(COUNTIF($C$21:$C$620,$C111)=1,0,1)))</f>
        <v/>
      </c>
      <c r="AI111" s="147" t="str">
        <f>IF($L111="","",IF(OR($L111="東京都",$L111="北海道",$L111="大阪府",$L111="京都府",RIGHT($L111,1)="県"),0,1))</f>
        <v/>
      </c>
    </row>
    <row r="112" spans="2:35">
      <c r="B112" s="130"/>
      <c r="C112" s="165"/>
      <c r="D112" s="154"/>
      <c r="E112" s="155"/>
      <c r="F112" s="156"/>
      <c r="G112" s="154"/>
      <c r="H112" s="155"/>
      <c r="I112" s="156"/>
      <c r="J112" s="154"/>
      <c r="K112" s="156"/>
      <c r="L112" s="154"/>
      <c r="M112" s="155"/>
      <c r="N112" s="156"/>
      <c r="O112" s="70" t="s">
        <v>171</v>
      </c>
      <c r="P112" s="39"/>
      <c r="Q112" s="66"/>
      <c r="R112" s="70" t="str">
        <f t="shared" si="9"/>
        <v/>
      </c>
      <c r="S112" s="66"/>
      <c r="T112" s="70" t="str">
        <f t="shared" si="10"/>
        <v/>
      </c>
      <c r="U112" s="67"/>
      <c r="AA112" s="42"/>
      <c r="AB112" s="44" t="str">
        <f>IF($P112="","0",VLOOKUP($P112,登録データ!$U$4:$V$21,2,FALSE))</f>
        <v>0</v>
      </c>
      <c r="AC112" s="44" t="str">
        <f t="shared" si="11"/>
        <v>00</v>
      </c>
      <c r="AD112" s="44" t="str">
        <f t="shared" si="12"/>
        <v/>
      </c>
      <c r="AE112" s="44" t="str">
        <f t="shared" si="7"/>
        <v>000000</v>
      </c>
      <c r="AF112" s="44" t="str">
        <f t="shared" si="8"/>
        <v/>
      </c>
      <c r="AG112" s="44" t="str">
        <f t="shared" si="13"/>
        <v/>
      </c>
      <c r="AH112" s="147"/>
      <c r="AI112" s="147"/>
    </row>
    <row r="113" spans="2:35" ht="19.5" thickBot="1">
      <c r="B113" s="150"/>
      <c r="C113" s="166"/>
      <c r="D113" s="157"/>
      <c r="E113" s="158"/>
      <c r="F113" s="159"/>
      <c r="G113" s="157"/>
      <c r="H113" s="158"/>
      <c r="I113" s="159"/>
      <c r="J113" s="157"/>
      <c r="K113" s="159"/>
      <c r="L113" s="157"/>
      <c r="M113" s="158"/>
      <c r="N113" s="159"/>
      <c r="O113" s="12" t="s">
        <v>206</v>
      </c>
      <c r="P113" s="79"/>
      <c r="Q113" s="50"/>
      <c r="R113" s="12" t="str">
        <f t="shared" si="9"/>
        <v/>
      </c>
      <c r="S113" s="50"/>
      <c r="T113" s="12" t="str">
        <f t="shared" si="10"/>
        <v/>
      </c>
      <c r="U113" s="77"/>
      <c r="AA113" s="42"/>
      <c r="AB113" s="44" t="str">
        <f>IF($P113="","0",VLOOKUP($P113,登録データ!$U$4:$V$21,2,FALSE))</f>
        <v>0</v>
      </c>
      <c r="AC113" s="44" t="str">
        <f t="shared" si="11"/>
        <v>00</v>
      </c>
      <c r="AD113" s="44" t="str">
        <f t="shared" si="12"/>
        <v/>
      </c>
      <c r="AE113" s="44" t="str">
        <f t="shared" si="7"/>
        <v>000000</v>
      </c>
      <c r="AF113" s="44" t="str">
        <f t="shared" si="8"/>
        <v/>
      </c>
      <c r="AG113" s="44" t="str">
        <f t="shared" si="13"/>
        <v/>
      </c>
      <c r="AH113" s="147"/>
      <c r="AI113" s="147"/>
    </row>
    <row r="114" spans="2:35" ht="19.5" thickTop="1">
      <c r="B114" s="130">
        <v>32</v>
      </c>
      <c r="C114" s="164"/>
      <c r="D114" s="151"/>
      <c r="E114" s="152"/>
      <c r="F114" s="153"/>
      <c r="G114" s="151"/>
      <c r="H114" s="152"/>
      <c r="I114" s="153"/>
      <c r="J114" s="151"/>
      <c r="K114" s="153"/>
      <c r="L114" s="151"/>
      <c r="M114" s="152"/>
      <c r="N114" s="153"/>
      <c r="O114" s="70" t="s">
        <v>170</v>
      </c>
      <c r="P114" s="76"/>
      <c r="Q114" s="52"/>
      <c r="R114" s="24" t="str">
        <f t="shared" si="9"/>
        <v/>
      </c>
      <c r="S114" s="52"/>
      <c r="T114" s="24" t="str">
        <f t="shared" si="10"/>
        <v/>
      </c>
      <c r="U114" s="80"/>
      <c r="AA114" s="42"/>
      <c r="AB114" s="44" t="str">
        <f>IF($P114="","0",VLOOKUP($P114,登録データ!$U$4:$V$21,2,FALSE))</f>
        <v>0</v>
      </c>
      <c r="AC114" s="44" t="str">
        <f t="shared" si="11"/>
        <v>00</v>
      </c>
      <c r="AD114" s="44" t="str">
        <f t="shared" si="12"/>
        <v/>
      </c>
      <c r="AE114" s="44" t="str">
        <f t="shared" si="7"/>
        <v>000000</v>
      </c>
      <c r="AF114" s="44" t="str">
        <f t="shared" si="8"/>
        <v/>
      </c>
      <c r="AG114" s="44" t="str">
        <f t="shared" si="13"/>
        <v/>
      </c>
      <c r="AH114" s="147" t="str">
        <f>IF($C114="","",IF($C114="@",0,IF(COUNTIF($C$21:$C$620,$C114)=1,0,1)))</f>
        <v/>
      </c>
      <c r="AI114" s="147" t="str">
        <f>IF($L114="","",IF(OR($L114="東京都",$L114="北海道",$L114="大阪府",$L114="京都府",RIGHT($L114,1)="県"),0,1))</f>
        <v/>
      </c>
    </row>
    <row r="115" spans="2:35">
      <c r="B115" s="130"/>
      <c r="C115" s="165"/>
      <c r="D115" s="154"/>
      <c r="E115" s="155"/>
      <c r="F115" s="156"/>
      <c r="G115" s="154"/>
      <c r="H115" s="155"/>
      <c r="I115" s="156"/>
      <c r="J115" s="154"/>
      <c r="K115" s="156"/>
      <c r="L115" s="154"/>
      <c r="M115" s="155"/>
      <c r="N115" s="156"/>
      <c r="O115" s="70" t="s">
        <v>171</v>
      </c>
      <c r="P115" s="39"/>
      <c r="Q115" s="66"/>
      <c r="R115" s="70" t="str">
        <f t="shared" si="9"/>
        <v/>
      </c>
      <c r="S115" s="66"/>
      <c r="T115" s="70" t="str">
        <f t="shared" si="10"/>
        <v/>
      </c>
      <c r="U115" s="67"/>
      <c r="AA115" s="42"/>
      <c r="AB115" s="44" t="str">
        <f>IF($P115="","0",VLOOKUP($P115,登録データ!$U$4:$V$21,2,FALSE))</f>
        <v>0</v>
      </c>
      <c r="AC115" s="44" t="str">
        <f t="shared" si="11"/>
        <v>00</v>
      </c>
      <c r="AD115" s="44" t="str">
        <f t="shared" si="12"/>
        <v/>
      </c>
      <c r="AE115" s="44" t="str">
        <f t="shared" si="7"/>
        <v>000000</v>
      </c>
      <c r="AF115" s="44" t="str">
        <f t="shared" si="8"/>
        <v/>
      </c>
      <c r="AG115" s="44" t="str">
        <f t="shared" si="13"/>
        <v/>
      </c>
      <c r="AH115" s="147"/>
      <c r="AI115" s="147"/>
    </row>
    <row r="116" spans="2:35" ht="19.5" thickBot="1">
      <c r="B116" s="150"/>
      <c r="C116" s="166"/>
      <c r="D116" s="157"/>
      <c r="E116" s="158"/>
      <c r="F116" s="159"/>
      <c r="G116" s="157"/>
      <c r="H116" s="158"/>
      <c r="I116" s="159"/>
      <c r="J116" s="157"/>
      <c r="K116" s="159"/>
      <c r="L116" s="157"/>
      <c r="M116" s="158"/>
      <c r="N116" s="159"/>
      <c r="O116" s="12" t="s">
        <v>206</v>
      </c>
      <c r="P116" s="79"/>
      <c r="Q116" s="50"/>
      <c r="R116" s="12" t="str">
        <f t="shared" si="9"/>
        <v/>
      </c>
      <c r="S116" s="50"/>
      <c r="T116" s="12" t="str">
        <f t="shared" si="10"/>
        <v/>
      </c>
      <c r="U116" s="77"/>
      <c r="AA116" s="42"/>
      <c r="AB116" s="44" t="str">
        <f>IF($P116="","0",VLOOKUP($P116,登録データ!$U$4:$V$21,2,FALSE))</f>
        <v>0</v>
      </c>
      <c r="AC116" s="44" t="str">
        <f t="shared" si="11"/>
        <v>00</v>
      </c>
      <c r="AD116" s="44" t="str">
        <f t="shared" si="12"/>
        <v/>
      </c>
      <c r="AE116" s="44" t="str">
        <f t="shared" si="7"/>
        <v>000000</v>
      </c>
      <c r="AF116" s="44" t="str">
        <f t="shared" si="8"/>
        <v/>
      </c>
      <c r="AG116" s="44" t="str">
        <f t="shared" si="13"/>
        <v/>
      </c>
      <c r="AH116" s="147"/>
      <c r="AI116" s="147"/>
    </row>
    <row r="117" spans="2:35" ht="19.5" thickTop="1">
      <c r="B117" s="130">
        <v>33</v>
      </c>
      <c r="C117" s="164"/>
      <c r="D117" s="151"/>
      <c r="E117" s="152"/>
      <c r="F117" s="153"/>
      <c r="G117" s="151"/>
      <c r="H117" s="152"/>
      <c r="I117" s="153"/>
      <c r="J117" s="151"/>
      <c r="K117" s="153"/>
      <c r="L117" s="151"/>
      <c r="M117" s="152"/>
      <c r="N117" s="153"/>
      <c r="O117" s="70" t="s">
        <v>170</v>
      </c>
      <c r="P117" s="76"/>
      <c r="Q117" s="52"/>
      <c r="R117" s="24" t="str">
        <f t="shared" si="9"/>
        <v/>
      </c>
      <c r="S117" s="52"/>
      <c r="T117" s="24" t="str">
        <f t="shared" si="10"/>
        <v/>
      </c>
      <c r="U117" s="80"/>
      <c r="AA117" s="42"/>
      <c r="AB117" s="44" t="str">
        <f>IF($P117="","0",VLOOKUP($P117,登録データ!$U$4:$V$21,2,FALSE))</f>
        <v>0</v>
      </c>
      <c r="AC117" s="44" t="str">
        <f t="shared" si="11"/>
        <v>00</v>
      </c>
      <c r="AD117" s="44" t="str">
        <f t="shared" si="12"/>
        <v/>
      </c>
      <c r="AE117" s="44" t="str">
        <f t="shared" si="7"/>
        <v>000000</v>
      </c>
      <c r="AF117" s="44" t="str">
        <f t="shared" si="8"/>
        <v/>
      </c>
      <c r="AG117" s="44" t="str">
        <f t="shared" si="13"/>
        <v/>
      </c>
      <c r="AH117" s="147" t="str">
        <f>IF($C117="","",IF($C117="@",0,IF(COUNTIF($C$21:$C$620,$C117)=1,0,1)))</f>
        <v/>
      </c>
      <c r="AI117" s="147" t="str">
        <f>IF($L117="","",IF(OR($L117="東京都",$L117="北海道",$L117="大阪府",$L117="京都府",RIGHT($L117,1)="県"),0,1))</f>
        <v/>
      </c>
    </row>
    <row r="118" spans="2:35">
      <c r="B118" s="130"/>
      <c r="C118" s="165"/>
      <c r="D118" s="154"/>
      <c r="E118" s="155"/>
      <c r="F118" s="156"/>
      <c r="G118" s="154"/>
      <c r="H118" s="155"/>
      <c r="I118" s="156"/>
      <c r="J118" s="154"/>
      <c r="K118" s="156"/>
      <c r="L118" s="154"/>
      <c r="M118" s="155"/>
      <c r="N118" s="156"/>
      <c r="O118" s="70" t="s">
        <v>171</v>
      </c>
      <c r="P118" s="39"/>
      <c r="Q118" s="66"/>
      <c r="R118" s="70" t="str">
        <f t="shared" si="9"/>
        <v/>
      </c>
      <c r="S118" s="66"/>
      <c r="T118" s="70" t="str">
        <f t="shared" si="10"/>
        <v/>
      </c>
      <c r="U118" s="67"/>
      <c r="AA118" s="42"/>
      <c r="AB118" s="44" t="str">
        <f>IF($P118="","0",VLOOKUP($P118,登録データ!$U$4:$V$21,2,FALSE))</f>
        <v>0</v>
      </c>
      <c r="AC118" s="44" t="str">
        <f t="shared" si="11"/>
        <v>00</v>
      </c>
      <c r="AD118" s="44" t="str">
        <f t="shared" si="12"/>
        <v/>
      </c>
      <c r="AE118" s="44" t="str">
        <f t="shared" si="7"/>
        <v>000000</v>
      </c>
      <c r="AF118" s="44" t="str">
        <f t="shared" si="8"/>
        <v/>
      </c>
      <c r="AG118" s="44" t="str">
        <f t="shared" si="13"/>
        <v/>
      </c>
      <c r="AH118" s="147"/>
      <c r="AI118" s="147"/>
    </row>
    <row r="119" spans="2:35" ht="19.5" thickBot="1">
      <c r="B119" s="150"/>
      <c r="C119" s="166"/>
      <c r="D119" s="157"/>
      <c r="E119" s="158"/>
      <c r="F119" s="159"/>
      <c r="G119" s="157"/>
      <c r="H119" s="158"/>
      <c r="I119" s="159"/>
      <c r="J119" s="157"/>
      <c r="K119" s="159"/>
      <c r="L119" s="157"/>
      <c r="M119" s="158"/>
      <c r="N119" s="159"/>
      <c r="O119" s="12" t="s">
        <v>206</v>
      </c>
      <c r="P119" s="79"/>
      <c r="Q119" s="50"/>
      <c r="R119" s="12" t="str">
        <f t="shared" si="9"/>
        <v/>
      </c>
      <c r="S119" s="50"/>
      <c r="T119" s="12" t="str">
        <f t="shared" si="10"/>
        <v/>
      </c>
      <c r="U119" s="77"/>
      <c r="AA119" s="42"/>
      <c r="AB119" s="44" t="str">
        <f>IF($P119="","0",VLOOKUP($P119,登録データ!$U$4:$V$21,2,FALSE))</f>
        <v>0</v>
      </c>
      <c r="AC119" s="44" t="str">
        <f t="shared" si="11"/>
        <v>00</v>
      </c>
      <c r="AD119" s="44" t="str">
        <f t="shared" si="12"/>
        <v/>
      </c>
      <c r="AE119" s="44" t="str">
        <f t="shared" si="7"/>
        <v>000000</v>
      </c>
      <c r="AF119" s="44" t="str">
        <f t="shared" si="8"/>
        <v/>
      </c>
      <c r="AG119" s="44" t="str">
        <f t="shared" si="13"/>
        <v/>
      </c>
      <c r="AH119" s="147"/>
      <c r="AI119" s="147"/>
    </row>
    <row r="120" spans="2:35" ht="19.5" thickTop="1">
      <c r="B120" s="130">
        <v>34</v>
      </c>
      <c r="C120" s="164"/>
      <c r="D120" s="151"/>
      <c r="E120" s="152"/>
      <c r="F120" s="153"/>
      <c r="G120" s="151"/>
      <c r="H120" s="152"/>
      <c r="I120" s="153"/>
      <c r="J120" s="151"/>
      <c r="K120" s="153"/>
      <c r="L120" s="151"/>
      <c r="M120" s="152"/>
      <c r="N120" s="153"/>
      <c r="O120" s="70" t="s">
        <v>170</v>
      </c>
      <c r="P120" s="76"/>
      <c r="Q120" s="52"/>
      <c r="R120" s="24" t="str">
        <f t="shared" si="9"/>
        <v/>
      </c>
      <c r="S120" s="52"/>
      <c r="T120" s="24" t="str">
        <f t="shared" si="10"/>
        <v/>
      </c>
      <c r="U120" s="80"/>
      <c r="AA120" s="42"/>
      <c r="AB120" s="44" t="str">
        <f>IF($P120="","0",VLOOKUP($P120,登録データ!$U$4:$V$21,2,FALSE))</f>
        <v>0</v>
      </c>
      <c r="AC120" s="44" t="str">
        <f t="shared" si="11"/>
        <v>00</v>
      </c>
      <c r="AD120" s="44" t="str">
        <f t="shared" si="12"/>
        <v/>
      </c>
      <c r="AE120" s="44" t="str">
        <f t="shared" si="7"/>
        <v>000000</v>
      </c>
      <c r="AF120" s="44" t="str">
        <f t="shared" si="8"/>
        <v/>
      </c>
      <c r="AG120" s="44" t="str">
        <f t="shared" si="13"/>
        <v/>
      </c>
      <c r="AH120" s="147" t="str">
        <f>IF($C120="","",IF($C120="@",0,IF(COUNTIF($C$21:$C$620,$C120)=1,0,1)))</f>
        <v/>
      </c>
      <c r="AI120" s="147" t="str">
        <f>IF($L120="","",IF(OR($L120="東京都",$L120="北海道",$L120="大阪府",$L120="京都府",RIGHT($L120,1)="県"),0,1))</f>
        <v/>
      </c>
    </row>
    <row r="121" spans="2:35">
      <c r="B121" s="130"/>
      <c r="C121" s="165"/>
      <c r="D121" s="154"/>
      <c r="E121" s="155"/>
      <c r="F121" s="156"/>
      <c r="G121" s="154"/>
      <c r="H121" s="155"/>
      <c r="I121" s="156"/>
      <c r="J121" s="154"/>
      <c r="K121" s="156"/>
      <c r="L121" s="154"/>
      <c r="M121" s="155"/>
      <c r="N121" s="156"/>
      <c r="O121" s="70" t="s">
        <v>171</v>
      </c>
      <c r="P121" s="39"/>
      <c r="Q121" s="66"/>
      <c r="R121" s="70" t="str">
        <f t="shared" si="9"/>
        <v/>
      </c>
      <c r="S121" s="66"/>
      <c r="T121" s="70" t="str">
        <f t="shared" si="10"/>
        <v/>
      </c>
      <c r="U121" s="67"/>
      <c r="AA121" s="42"/>
      <c r="AB121" s="44" t="str">
        <f>IF($P121="","0",VLOOKUP($P121,登録データ!$U$4:$V$21,2,FALSE))</f>
        <v>0</v>
      </c>
      <c r="AC121" s="44" t="str">
        <f t="shared" si="11"/>
        <v>00</v>
      </c>
      <c r="AD121" s="44" t="str">
        <f t="shared" si="12"/>
        <v/>
      </c>
      <c r="AE121" s="44" t="str">
        <f t="shared" si="7"/>
        <v>000000</v>
      </c>
      <c r="AF121" s="44" t="str">
        <f t="shared" si="8"/>
        <v/>
      </c>
      <c r="AG121" s="44" t="str">
        <f t="shared" si="13"/>
        <v/>
      </c>
      <c r="AH121" s="147"/>
      <c r="AI121" s="147"/>
    </row>
    <row r="122" spans="2:35" ht="19.5" thickBot="1">
      <c r="B122" s="150"/>
      <c r="C122" s="166"/>
      <c r="D122" s="157"/>
      <c r="E122" s="158"/>
      <c r="F122" s="159"/>
      <c r="G122" s="157"/>
      <c r="H122" s="158"/>
      <c r="I122" s="159"/>
      <c r="J122" s="157"/>
      <c r="K122" s="159"/>
      <c r="L122" s="157"/>
      <c r="M122" s="158"/>
      <c r="N122" s="159"/>
      <c r="O122" s="12" t="s">
        <v>206</v>
      </c>
      <c r="P122" s="79"/>
      <c r="Q122" s="50"/>
      <c r="R122" s="12" t="str">
        <f t="shared" si="9"/>
        <v/>
      </c>
      <c r="S122" s="50"/>
      <c r="T122" s="12" t="str">
        <f t="shared" si="10"/>
        <v/>
      </c>
      <c r="U122" s="77"/>
      <c r="AA122" s="42"/>
      <c r="AB122" s="44" t="str">
        <f>IF($P122="","0",VLOOKUP($P122,登録データ!$U$4:$V$21,2,FALSE))</f>
        <v>0</v>
      </c>
      <c r="AC122" s="44" t="str">
        <f t="shared" si="11"/>
        <v>00</v>
      </c>
      <c r="AD122" s="44" t="str">
        <f t="shared" si="12"/>
        <v/>
      </c>
      <c r="AE122" s="44" t="str">
        <f t="shared" si="7"/>
        <v>000000</v>
      </c>
      <c r="AF122" s="44" t="str">
        <f t="shared" si="8"/>
        <v/>
      </c>
      <c r="AG122" s="44" t="str">
        <f t="shared" si="13"/>
        <v/>
      </c>
      <c r="AH122" s="147"/>
      <c r="AI122" s="147"/>
    </row>
    <row r="123" spans="2:35" ht="19.5" thickTop="1">
      <c r="B123" s="130">
        <v>35</v>
      </c>
      <c r="C123" s="164"/>
      <c r="D123" s="151"/>
      <c r="E123" s="152"/>
      <c r="F123" s="153"/>
      <c r="G123" s="151"/>
      <c r="H123" s="152"/>
      <c r="I123" s="153"/>
      <c r="J123" s="151"/>
      <c r="K123" s="153"/>
      <c r="L123" s="151"/>
      <c r="M123" s="152"/>
      <c r="N123" s="153"/>
      <c r="O123" s="70" t="s">
        <v>170</v>
      </c>
      <c r="P123" s="76"/>
      <c r="Q123" s="52"/>
      <c r="R123" s="24" t="str">
        <f t="shared" si="9"/>
        <v/>
      </c>
      <c r="S123" s="52"/>
      <c r="T123" s="24" t="str">
        <f t="shared" si="10"/>
        <v/>
      </c>
      <c r="U123" s="80"/>
      <c r="AA123" s="42"/>
      <c r="AB123" s="44" t="str">
        <f>IF($P123="","0",VLOOKUP($P123,登録データ!$U$4:$V$21,2,FALSE))</f>
        <v>0</v>
      </c>
      <c r="AC123" s="44" t="str">
        <f t="shared" si="11"/>
        <v>00</v>
      </c>
      <c r="AD123" s="44" t="str">
        <f t="shared" si="12"/>
        <v/>
      </c>
      <c r="AE123" s="44" t="str">
        <f t="shared" si="7"/>
        <v>000000</v>
      </c>
      <c r="AF123" s="44" t="str">
        <f t="shared" si="8"/>
        <v/>
      </c>
      <c r="AG123" s="44" t="str">
        <f t="shared" si="13"/>
        <v/>
      </c>
      <c r="AH123" s="147" t="str">
        <f>IF($C123="","",IF($C123="@",0,IF(COUNTIF($C$21:$C$620,$C123)=1,0,1)))</f>
        <v/>
      </c>
      <c r="AI123" s="147" t="str">
        <f>IF($L123="","",IF(OR($L123="東京都",$L123="北海道",$L123="大阪府",$L123="京都府",RIGHT($L123,1)="県"),0,1))</f>
        <v/>
      </c>
    </row>
    <row r="124" spans="2:35">
      <c r="B124" s="130"/>
      <c r="C124" s="165"/>
      <c r="D124" s="154"/>
      <c r="E124" s="155"/>
      <c r="F124" s="156"/>
      <c r="G124" s="154"/>
      <c r="H124" s="155"/>
      <c r="I124" s="156"/>
      <c r="J124" s="154"/>
      <c r="K124" s="156"/>
      <c r="L124" s="154"/>
      <c r="M124" s="155"/>
      <c r="N124" s="156"/>
      <c r="O124" s="70" t="s">
        <v>171</v>
      </c>
      <c r="P124" s="39"/>
      <c r="Q124" s="66"/>
      <c r="R124" s="70" t="str">
        <f t="shared" si="9"/>
        <v/>
      </c>
      <c r="S124" s="66"/>
      <c r="T124" s="70" t="str">
        <f t="shared" si="10"/>
        <v/>
      </c>
      <c r="U124" s="67"/>
      <c r="AA124" s="42"/>
      <c r="AB124" s="44" t="str">
        <f>IF($P124="","0",VLOOKUP($P124,登録データ!$U$4:$V$21,2,FALSE))</f>
        <v>0</v>
      </c>
      <c r="AC124" s="44" t="str">
        <f t="shared" si="11"/>
        <v>00</v>
      </c>
      <c r="AD124" s="44" t="str">
        <f t="shared" si="12"/>
        <v/>
      </c>
      <c r="AE124" s="44" t="str">
        <f t="shared" si="7"/>
        <v>000000</v>
      </c>
      <c r="AF124" s="44" t="str">
        <f t="shared" si="8"/>
        <v/>
      </c>
      <c r="AG124" s="44" t="str">
        <f t="shared" si="13"/>
        <v/>
      </c>
      <c r="AH124" s="147"/>
      <c r="AI124" s="147"/>
    </row>
    <row r="125" spans="2:35" ht="19.5" thickBot="1">
      <c r="B125" s="150"/>
      <c r="C125" s="166"/>
      <c r="D125" s="157"/>
      <c r="E125" s="158"/>
      <c r="F125" s="159"/>
      <c r="G125" s="157"/>
      <c r="H125" s="158"/>
      <c r="I125" s="159"/>
      <c r="J125" s="157"/>
      <c r="K125" s="159"/>
      <c r="L125" s="157"/>
      <c r="M125" s="158"/>
      <c r="N125" s="159"/>
      <c r="O125" s="12" t="s">
        <v>206</v>
      </c>
      <c r="P125" s="79"/>
      <c r="Q125" s="50"/>
      <c r="R125" s="12" t="str">
        <f t="shared" si="9"/>
        <v/>
      </c>
      <c r="S125" s="50"/>
      <c r="T125" s="12" t="str">
        <f t="shared" si="10"/>
        <v/>
      </c>
      <c r="U125" s="77"/>
      <c r="AA125" s="42"/>
      <c r="AB125" s="44" t="str">
        <f>IF($P125="","0",VLOOKUP($P125,登録データ!$U$4:$V$21,2,FALSE))</f>
        <v>0</v>
      </c>
      <c r="AC125" s="44" t="str">
        <f t="shared" si="11"/>
        <v>00</v>
      </c>
      <c r="AD125" s="44" t="str">
        <f t="shared" si="12"/>
        <v/>
      </c>
      <c r="AE125" s="44" t="str">
        <f t="shared" si="7"/>
        <v>000000</v>
      </c>
      <c r="AF125" s="44" t="str">
        <f t="shared" si="8"/>
        <v/>
      </c>
      <c r="AG125" s="44" t="str">
        <f t="shared" si="13"/>
        <v/>
      </c>
      <c r="AH125" s="147"/>
      <c r="AI125" s="147"/>
    </row>
    <row r="126" spans="2:35" ht="19.5" thickTop="1">
      <c r="B126" s="130">
        <v>36</v>
      </c>
      <c r="C126" s="164"/>
      <c r="D126" s="151"/>
      <c r="E126" s="152"/>
      <c r="F126" s="153"/>
      <c r="G126" s="151"/>
      <c r="H126" s="152"/>
      <c r="I126" s="153"/>
      <c r="J126" s="151"/>
      <c r="K126" s="153"/>
      <c r="L126" s="151"/>
      <c r="M126" s="152"/>
      <c r="N126" s="153"/>
      <c r="O126" s="70" t="s">
        <v>170</v>
      </c>
      <c r="P126" s="76"/>
      <c r="Q126" s="52"/>
      <c r="R126" s="24" t="str">
        <f t="shared" si="9"/>
        <v/>
      </c>
      <c r="S126" s="52"/>
      <c r="T126" s="24" t="str">
        <f t="shared" si="10"/>
        <v/>
      </c>
      <c r="U126" s="80"/>
      <c r="AA126" s="42"/>
      <c r="AB126" s="44" t="str">
        <f>IF($P126="","0",VLOOKUP($P126,登録データ!$U$4:$V$21,2,FALSE))</f>
        <v>0</v>
      </c>
      <c r="AC126" s="44" t="str">
        <f t="shared" si="11"/>
        <v>00</v>
      </c>
      <c r="AD126" s="44" t="str">
        <f t="shared" si="12"/>
        <v/>
      </c>
      <c r="AE126" s="44" t="str">
        <f t="shared" si="7"/>
        <v>000000</v>
      </c>
      <c r="AF126" s="44" t="str">
        <f t="shared" si="8"/>
        <v/>
      </c>
      <c r="AG126" s="44" t="str">
        <f t="shared" si="13"/>
        <v/>
      </c>
      <c r="AH126" s="147" t="str">
        <f>IF($C126="","",IF($C126="@",0,IF(COUNTIF($C$21:$C$620,$C126)=1,0,1)))</f>
        <v/>
      </c>
      <c r="AI126" s="147" t="str">
        <f>IF($L126="","",IF(OR($L126="東京都",$L126="北海道",$L126="大阪府",$L126="京都府",RIGHT($L126,1)="県"),0,1))</f>
        <v/>
      </c>
    </row>
    <row r="127" spans="2:35">
      <c r="B127" s="130"/>
      <c r="C127" s="165"/>
      <c r="D127" s="154"/>
      <c r="E127" s="155"/>
      <c r="F127" s="156"/>
      <c r="G127" s="154"/>
      <c r="H127" s="155"/>
      <c r="I127" s="156"/>
      <c r="J127" s="154"/>
      <c r="K127" s="156"/>
      <c r="L127" s="154"/>
      <c r="M127" s="155"/>
      <c r="N127" s="156"/>
      <c r="O127" s="70" t="s">
        <v>171</v>
      </c>
      <c r="P127" s="39"/>
      <c r="Q127" s="66"/>
      <c r="R127" s="70" t="str">
        <f t="shared" si="9"/>
        <v/>
      </c>
      <c r="S127" s="66"/>
      <c r="T127" s="70" t="str">
        <f t="shared" si="10"/>
        <v/>
      </c>
      <c r="U127" s="67"/>
      <c r="AA127" s="42"/>
      <c r="AB127" s="44" t="str">
        <f>IF($P127="","0",VLOOKUP($P127,登録データ!$U$4:$V$21,2,FALSE))</f>
        <v>0</v>
      </c>
      <c r="AC127" s="44" t="str">
        <f t="shared" si="11"/>
        <v>00</v>
      </c>
      <c r="AD127" s="44" t="str">
        <f t="shared" si="12"/>
        <v/>
      </c>
      <c r="AE127" s="44" t="str">
        <f t="shared" si="7"/>
        <v>000000</v>
      </c>
      <c r="AF127" s="44" t="str">
        <f t="shared" si="8"/>
        <v/>
      </c>
      <c r="AG127" s="44" t="str">
        <f t="shared" si="13"/>
        <v/>
      </c>
      <c r="AH127" s="147"/>
      <c r="AI127" s="147"/>
    </row>
    <row r="128" spans="2:35" ht="19.5" thickBot="1">
      <c r="B128" s="150"/>
      <c r="C128" s="166"/>
      <c r="D128" s="157"/>
      <c r="E128" s="158"/>
      <c r="F128" s="159"/>
      <c r="G128" s="157"/>
      <c r="H128" s="158"/>
      <c r="I128" s="159"/>
      <c r="J128" s="157"/>
      <c r="K128" s="159"/>
      <c r="L128" s="157"/>
      <c r="M128" s="158"/>
      <c r="N128" s="159"/>
      <c r="O128" s="12" t="s">
        <v>206</v>
      </c>
      <c r="P128" s="79"/>
      <c r="Q128" s="50"/>
      <c r="R128" s="12" t="str">
        <f t="shared" si="9"/>
        <v/>
      </c>
      <c r="S128" s="50"/>
      <c r="T128" s="12" t="str">
        <f t="shared" si="10"/>
        <v/>
      </c>
      <c r="U128" s="77"/>
      <c r="AA128" s="42"/>
      <c r="AB128" s="44" t="str">
        <f>IF($P128="","0",VLOOKUP($P128,登録データ!$U$4:$V$21,2,FALSE))</f>
        <v>0</v>
      </c>
      <c r="AC128" s="44" t="str">
        <f t="shared" si="11"/>
        <v>00</v>
      </c>
      <c r="AD128" s="44" t="str">
        <f t="shared" si="12"/>
        <v/>
      </c>
      <c r="AE128" s="44" t="str">
        <f t="shared" si="7"/>
        <v>000000</v>
      </c>
      <c r="AF128" s="44" t="str">
        <f t="shared" si="8"/>
        <v/>
      </c>
      <c r="AG128" s="44" t="str">
        <f t="shared" si="13"/>
        <v/>
      </c>
      <c r="AH128" s="147"/>
      <c r="AI128" s="147"/>
    </row>
    <row r="129" spans="2:35" ht="19.5" thickTop="1">
      <c r="B129" s="130">
        <v>37</v>
      </c>
      <c r="C129" s="164"/>
      <c r="D129" s="151"/>
      <c r="E129" s="152"/>
      <c r="F129" s="153"/>
      <c r="G129" s="151"/>
      <c r="H129" s="152"/>
      <c r="I129" s="153"/>
      <c r="J129" s="151"/>
      <c r="K129" s="153"/>
      <c r="L129" s="151"/>
      <c r="M129" s="152"/>
      <c r="N129" s="153"/>
      <c r="O129" s="70" t="s">
        <v>170</v>
      </c>
      <c r="P129" s="76"/>
      <c r="Q129" s="52"/>
      <c r="R129" s="24" t="str">
        <f t="shared" si="9"/>
        <v/>
      </c>
      <c r="S129" s="52"/>
      <c r="T129" s="24" t="str">
        <f t="shared" si="10"/>
        <v/>
      </c>
      <c r="U129" s="80"/>
      <c r="AA129" s="42"/>
      <c r="AB129" s="44" t="str">
        <f>IF($P129="","0",VLOOKUP($P129,登録データ!$U$4:$V$21,2,FALSE))</f>
        <v>0</v>
      </c>
      <c r="AC129" s="44" t="str">
        <f t="shared" si="11"/>
        <v>00</v>
      </c>
      <c r="AD129" s="44" t="str">
        <f t="shared" si="12"/>
        <v/>
      </c>
      <c r="AE129" s="44" t="str">
        <f t="shared" si="7"/>
        <v>000000</v>
      </c>
      <c r="AF129" s="44" t="str">
        <f t="shared" si="8"/>
        <v/>
      </c>
      <c r="AG129" s="44" t="str">
        <f t="shared" si="13"/>
        <v/>
      </c>
      <c r="AH129" s="147" t="str">
        <f>IF($C129="","",IF($C129="@",0,IF(COUNTIF($C$21:$C$620,$C129)=1,0,1)))</f>
        <v/>
      </c>
      <c r="AI129" s="147" t="str">
        <f>IF($L129="","",IF(OR($L129="東京都",$L129="北海道",$L129="大阪府",$L129="京都府",RIGHT($L129,1)="県"),0,1))</f>
        <v/>
      </c>
    </row>
    <row r="130" spans="2:35">
      <c r="B130" s="130"/>
      <c r="C130" s="165"/>
      <c r="D130" s="154"/>
      <c r="E130" s="155"/>
      <c r="F130" s="156"/>
      <c r="G130" s="154"/>
      <c r="H130" s="155"/>
      <c r="I130" s="156"/>
      <c r="J130" s="154"/>
      <c r="K130" s="156"/>
      <c r="L130" s="154"/>
      <c r="M130" s="155"/>
      <c r="N130" s="156"/>
      <c r="O130" s="70" t="s">
        <v>171</v>
      </c>
      <c r="P130" s="39"/>
      <c r="Q130" s="66"/>
      <c r="R130" s="70" t="str">
        <f t="shared" si="9"/>
        <v/>
      </c>
      <c r="S130" s="66"/>
      <c r="T130" s="70" t="str">
        <f t="shared" si="10"/>
        <v/>
      </c>
      <c r="U130" s="67"/>
      <c r="AA130" s="42"/>
      <c r="AB130" s="44" t="str">
        <f>IF($P130="","0",VLOOKUP($P130,登録データ!$U$4:$V$21,2,FALSE))</f>
        <v>0</v>
      </c>
      <c r="AC130" s="44" t="str">
        <f t="shared" si="11"/>
        <v>00</v>
      </c>
      <c r="AD130" s="44" t="str">
        <f t="shared" si="12"/>
        <v/>
      </c>
      <c r="AE130" s="44" t="str">
        <f t="shared" si="7"/>
        <v>000000</v>
      </c>
      <c r="AF130" s="44" t="str">
        <f t="shared" si="8"/>
        <v/>
      </c>
      <c r="AG130" s="44" t="str">
        <f t="shared" si="13"/>
        <v/>
      </c>
      <c r="AH130" s="147"/>
      <c r="AI130" s="147"/>
    </row>
    <row r="131" spans="2:35" ht="19.5" thickBot="1">
      <c r="B131" s="150"/>
      <c r="C131" s="166"/>
      <c r="D131" s="157"/>
      <c r="E131" s="158"/>
      <c r="F131" s="159"/>
      <c r="G131" s="157"/>
      <c r="H131" s="158"/>
      <c r="I131" s="159"/>
      <c r="J131" s="157"/>
      <c r="K131" s="159"/>
      <c r="L131" s="157"/>
      <c r="M131" s="158"/>
      <c r="N131" s="159"/>
      <c r="O131" s="12" t="s">
        <v>206</v>
      </c>
      <c r="P131" s="79"/>
      <c r="Q131" s="50"/>
      <c r="R131" s="12" t="str">
        <f t="shared" si="9"/>
        <v/>
      </c>
      <c r="S131" s="50"/>
      <c r="T131" s="12" t="str">
        <f t="shared" si="10"/>
        <v/>
      </c>
      <c r="U131" s="77"/>
      <c r="AA131" s="42"/>
      <c r="AB131" s="44" t="str">
        <f>IF($P131="","0",VLOOKUP($P131,登録データ!$U$4:$V$21,2,FALSE))</f>
        <v>0</v>
      </c>
      <c r="AC131" s="44" t="str">
        <f t="shared" si="11"/>
        <v>00</v>
      </c>
      <c r="AD131" s="44" t="str">
        <f t="shared" si="12"/>
        <v/>
      </c>
      <c r="AE131" s="44" t="str">
        <f t="shared" si="7"/>
        <v>000000</v>
      </c>
      <c r="AF131" s="44" t="str">
        <f t="shared" si="8"/>
        <v/>
      </c>
      <c r="AG131" s="44" t="str">
        <f t="shared" si="13"/>
        <v/>
      </c>
      <c r="AH131" s="147"/>
      <c r="AI131" s="147"/>
    </row>
    <row r="132" spans="2:35" ht="19.5" thickTop="1">
      <c r="B132" s="130">
        <v>38</v>
      </c>
      <c r="C132" s="164"/>
      <c r="D132" s="151"/>
      <c r="E132" s="152"/>
      <c r="F132" s="153"/>
      <c r="G132" s="151"/>
      <c r="H132" s="152"/>
      <c r="I132" s="153"/>
      <c r="J132" s="151"/>
      <c r="K132" s="153"/>
      <c r="L132" s="151"/>
      <c r="M132" s="152"/>
      <c r="N132" s="153"/>
      <c r="O132" s="70" t="s">
        <v>170</v>
      </c>
      <c r="P132" s="76"/>
      <c r="Q132" s="52"/>
      <c r="R132" s="24" t="str">
        <f t="shared" si="9"/>
        <v/>
      </c>
      <c r="S132" s="52"/>
      <c r="T132" s="24" t="str">
        <f t="shared" si="10"/>
        <v/>
      </c>
      <c r="U132" s="80"/>
      <c r="AA132" s="42"/>
      <c r="AB132" s="44" t="str">
        <f>IF($P132="","0",VLOOKUP($P132,登録データ!$U$4:$V$21,2,FALSE))</f>
        <v>0</v>
      </c>
      <c r="AC132" s="44" t="str">
        <f t="shared" si="11"/>
        <v>00</v>
      </c>
      <c r="AD132" s="44" t="str">
        <f t="shared" si="12"/>
        <v/>
      </c>
      <c r="AE132" s="44" t="str">
        <f t="shared" si="7"/>
        <v>000000</v>
      </c>
      <c r="AF132" s="44" t="str">
        <f t="shared" si="8"/>
        <v/>
      </c>
      <c r="AG132" s="44" t="str">
        <f t="shared" si="13"/>
        <v/>
      </c>
      <c r="AH132" s="147" t="str">
        <f>IF($C132="","",IF($C132="@",0,IF(COUNTIF($C$21:$C$620,$C132)=1,0,1)))</f>
        <v/>
      </c>
      <c r="AI132" s="147" t="str">
        <f>IF($L132="","",IF(OR($L132="東京都",$L132="北海道",$L132="大阪府",$L132="京都府",RIGHT($L132,1)="県"),0,1))</f>
        <v/>
      </c>
    </row>
    <row r="133" spans="2:35">
      <c r="B133" s="130"/>
      <c r="C133" s="165"/>
      <c r="D133" s="154"/>
      <c r="E133" s="155"/>
      <c r="F133" s="156"/>
      <c r="G133" s="154"/>
      <c r="H133" s="155"/>
      <c r="I133" s="156"/>
      <c r="J133" s="154"/>
      <c r="K133" s="156"/>
      <c r="L133" s="154"/>
      <c r="M133" s="155"/>
      <c r="N133" s="156"/>
      <c r="O133" s="70" t="s">
        <v>171</v>
      </c>
      <c r="P133" s="39"/>
      <c r="Q133" s="66"/>
      <c r="R133" s="70" t="str">
        <f t="shared" si="9"/>
        <v/>
      </c>
      <c r="S133" s="66"/>
      <c r="T133" s="70" t="str">
        <f t="shared" si="10"/>
        <v/>
      </c>
      <c r="U133" s="67"/>
      <c r="AA133" s="42"/>
      <c r="AB133" s="44" t="str">
        <f>IF($P133="","0",VLOOKUP($P133,登録データ!$U$4:$V$21,2,FALSE))</f>
        <v>0</v>
      </c>
      <c r="AC133" s="44" t="str">
        <f t="shared" si="11"/>
        <v>00</v>
      </c>
      <c r="AD133" s="44" t="str">
        <f t="shared" si="12"/>
        <v/>
      </c>
      <c r="AE133" s="44" t="str">
        <f t="shared" si="7"/>
        <v>000000</v>
      </c>
      <c r="AF133" s="44" t="str">
        <f t="shared" si="8"/>
        <v/>
      </c>
      <c r="AG133" s="44" t="str">
        <f t="shared" si="13"/>
        <v/>
      </c>
      <c r="AH133" s="147"/>
      <c r="AI133" s="147"/>
    </row>
    <row r="134" spans="2:35" ht="19.5" thickBot="1">
      <c r="B134" s="150"/>
      <c r="C134" s="166"/>
      <c r="D134" s="157"/>
      <c r="E134" s="158"/>
      <c r="F134" s="159"/>
      <c r="G134" s="157"/>
      <c r="H134" s="158"/>
      <c r="I134" s="159"/>
      <c r="J134" s="157"/>
      <c r="K134" s="159"/>
      <c r="L134" s="157"/>
      <c r="M134" s="158"/>
      <c r="N134" s="159"/>
      <c r="O134" s="12" t="s">
        <v>206</v>
      </c>
      <c r="P134" s="79"/>
      <c r="Q134" s="50"/>
      <c r="R134" s="12" t="str">
        <f t="shared" si="9"/>
        <v/>
      </c>
      <c r="S134" s="50"/>
      <c r="T134" s="12" t="str">
        <f t="shared" si="10"/>
        <v/>
      </c>
      <c r="U134" s="77"/>
      <c r="AA134" s="42"/>
      <c r="AB134" s="44" t="str">
        <f>IF($P134="","0",VLOOKUP($P134,登録データ!$U$4:$V$21,2,FALSE))</f>
        <v>0</v>
      </c>
      <c r="AC134" s="44" t="str">
        <f t="shared" si="11"/>
        <v>00</v>
      </c>
      <c r="AD134" s="44" t="str">
        <f t="shared" si="12"/>
        <v/>
      </c>
      <c r="AE134" s="44" t="str">
        <f t="shared" si="7"/>
        <v>000000</v>
      </c>
      <c r="AF134" s="44" t="str">
        <f t="shared" si="8"/>
        <v/>
      </c>
      <c r="AG134" s="44" t="str">
        <f t="shared" si="13"/>
        <v/>
      </c>
      <c r="AH134" s="147"/>
      <c r="AI134" s="147"/>
    </row>
    <row r="135" spans="2:35" ht="19.5" thickTop="1">
      <c r="B135" s="130">
        <v>39</v>
      </c>
      <c r="C135" s="164"/>
      <c r="D135" s="151"/>
      <c r="E135" s="152"/>
      <c r="F135" s="153"/>
      <c r="G135" s="151"/>
      <c r="H135" s="152"/>
      <c r="I135" s="153"/>
      <c r="J135" s="151"/>
      <c r="K135" s="153"/>
      <c r="L135" s="151"/>
      <c r="M135" s="152"/>
      <c r="N135" s="153"/>
      <c r="O135" s="70" t="s">
        <v>170</v>
      </c>
      <c r="P135" s="76"/>
      <c r="Q135" s="52"/>
      <c r="R135" s="24" t="str">
        <f t="shared" si="9"/>
        <v/>
      </c>
      <c r="S135" s="52"/>
      <c r="T135" s="24" t="str">
        <f t="shared" si="10"/>
        <v/>
      </c>
      <c r="U135" s="80"/>
      <c r="AA135" s="42"/>
      <c r="AB135" s="44" t="str">
        <f>IF($P135="","0",VLOOKUP($P135,登録データ!$U$4:$V$21,2,FALSE))</f>
        <v>0</v>
      </c>
      <c r="AC135" s="44" t="str">
        <f t="shared" si="11"/>
        <v>00</v>
      </c>
      <c r="AD135" s="44" t="str">
        <f t="shared" si="12"/>
        <v/>
      </c>
      <c r="AE135" s="44" t="str">
        <f t="shared" si="7"/>
        <v>000000</v>
      </c>
      <c r="AF135" s="44" t="str">
        <f t="shared" si="8"/>
        <v/>
      </c>
      <c r="AG135" s="44" t="str">
        <f t="shared" si="13"/>
        <v/>
      </c>
      <c r="AH135" s="147" t="str">
        <f>IF($C135="","",IF($C135="@",0,IF(COUNTIF($C$21:$C$620,$C135)=1,0,1)))</f>
        <v/>
      </c>
      <c r="AI135" s="147" t="str">
        <f>IF($L135="","",IF(OR($L135="東京都",$L135="北海道",$L135="大阪府",$L135="京都府",RIGHT($L135,1)="県"),0,1))</f>
        <v/>
      </c>
    </row>
    <row r="136" spans="2:35">
      <c r="B136" s="130"/>
      <c r="C136" s="165"/>
      <c r="D136" s="154"/>
      <c r="E136" s="155"/>
      <c r="F136" s="156"/>
      <c r="G136" s="154"/>
      <c r="H136" s="155"/>
      <c r="I136" s="156"/>
      <c r="J136" s="154"/>
      <c r="K136" s="156"/>
      <c r="L136" s="154"/>
      <c r="M136" s="155"/>
      <c r="N136" s="156"/>
      <c r="O136" s="70" t="s">
        <v>171</v>
      </c>
      <c r="P136" s="39"/>
      <c r="Q136" s="66"/>
      <c r="R136" s="70" t="str">
        <f t="shared" si="9"/>
        <v/>
      </c>
      <c r="S136" s="66"/>
      <c r="T136" s="70" t="str">
        <f t="shared" si="10"/>
        <v/>
      </c>
      <c r="U136" s="67"/>
      <c r="AA136" s="42"/>
      <c r="AB136" s="44" t="str">
        <f>IF($P136="","0",VLOOKUP($P136,登録データ!$U$4:$V$21,2,FALSE))</f>
        <v>0</v>
      </c>
      <c r="AC136" s="44" t="str">
        <f t="shared" si="11"/>
        <v>00</v>
      </c>
      <c r="AD136" s="44" t="str">
        <f t="shared" si="12"/>
        <v/>
      </c>
      <c r="AE136" s="44" t="str">
        <f t="shared" si="7"/>
        <v>000000</v>
      </c>
      <c r="AF136" s="44" t="str">
        <f t="shared" si="8"/>
        <v/>
      </c>
      <c r="AG136" s="44" t="str">
        <f t="shared" si="13"/>
        <v/>
      </c>
      <c r="AH136" s="147"/>
      <c r="AI136" s="147"/>
    </row>
    <row r="137" spans="2:35" ht="19.5" thickBot="1">
      <c r="B137" s="150"/>
      <c r="C137" s="166"/>
      <c r="D137" s="157"/>
      <c r="E137" s="158"/>
      <c r="F137" s="159"/>
      <c r="G137" s="157"/>
      <c r="H137" s="158"/>
      <c r="I137" s="159"/>
      <c r="J137" s="157"/>
      <c r="K137" s="159"/>
      <c r="L137" s="157"/>
      <c r="M137" s="158"/>
      <c r="N137" s="159"/>
      <c r="O137" s="12" t="s">
        <v>206</v>
      </c>
      <c r="P137" s="79"/>
      <c r="Q137" s="50"/>
      <c r="R137" s="12" t="str">
        <f t="shared" si="9"/>
        <v/>
      </c>
      <c r="S137" s="50"/>
      <c r="T137" s="12" t="str">
        <f t="shared" si="10"/>
        <v/>
      </c>
      <c r="U137" s="77"/>
      <c r="AA137" s="42"/>
      <c r="AB137" s="44" t="str">
        <f>IF($P137="","0",VLOOKUP($P137,登録データ!$U$4:$V$21,2,FALSE))</f>
        <v>0</v>
      </c>
      <c r="AC137" s="44" t="str">
        <f t="shared" si="11"/>
        <v>00</v>
      </c>
      <c r="AD137" s="44" t="str">
        <f t="shared" si="12"/>
        <v/>
      </c>
      <c r="AE137" s="44" t="str">
        <f t="shared" si="7"/>
        <v>000000</v>
      </c>
      <c r="AF137" s="44" t="str">
        <f t="shared" si="8"/>
        <v/>
      </c>
      <c r="AG137" s="44" t="str">
        <f t="shared" si="13"/>
        <v/>
      </c>
      <c r="AH137" s="147"/>
      <c r="AI137" s="147"/>
    </row>
    <row r="138" spans="2:35" ht="19.5" thickTop="1">
      <c r="B138" s="130">
        <v>40</v>
      </c>
      <c r="C138" s="164"/>
      <c r="D138" s="151"/>
      <c r="E138" s="152"/>
      <c r="F138" s="153"/>
      <c r="G138" s="151"/>
      <c r="H138" s="152"/>
      <c r="I138" s="153"/>
      <c r="J138" s="151"/>
      <c r="K138" s="153"/>
      <c r="L138" s="151"/>
      <c r="M138" s="152"/>
      <c r="N138" s="153"/>
      <c r="O138" s="70" t="s">
        <v>170</v>
      </c>
      <c r="P138" s="76"/>
      <c r="Q138" s="52"/>
      <c r="R138" s="24" t="str">
        <f t="shared" si="9"/>
        <v/>
      </c>
      <c r="S138" s="52"/>
      <c r="T138" s="24" t="str">
        <f t="shared" si="10"/>
        <v/>
      </c>
      <c r="U138" s="80"/>
      <c r="AA138" s="42"/>
      <c r="AB138" s="44" t="str">
        <f>IF($P138="","0",VLOOKUP($P138,登録データ!$U$4:$V$21,2,FALSE))</f>
        <v>0</v>
      </c>
      <c r="AC138" s="44" t="str">
        <f t="shared" si="11"/>
        <v>00</v>
      </c>
      <c r="AD138" s="44" t="str">
        <f t="shared" si="12"/>
        <v/>
      </c>
      <c r="AE138" s="44" t="str">
        <f t="shared" si="7"/>
        <v>000000</v>
      </c>
      <c r="AF138" s="44" t="str">
        <f t="shared" si="8"/>
        <v/>
      </c>
      <c r="AG138" s="44" t="str">
        <f t="shared" si="13"/>
        <v/>
      </c>
      <c r="AH138" s="147" t="str">
        <f>IF($C138="","",IF($C138="@",0,IF(COUNTIF($C$21:$C$620,$C138)=1,0,1)))</f>
        <v/>
      </c>
      <c r="AI138" s="147" t="str">
        <f>IF($L138="","",IF(OR($L138="東京都",$L138="北海道",$L138="大阪府",$L138="京都府",RIGHT($L138,1)="県"),0,1))</f>
        <v/>
      </c>
    </row>
    <row r="139" spans="2:35">
      <c r="B139" s="130"/>
      <c r="C139" s="165"/>
      <c r="D139" s="154"/>
      <c r="E139" s="155"/>
      <c r="F139" s="156"/>
      <c r="G139" s="154"/>
      <c r="H139" s="155"/>
      <c r="I139" s="156"/>
      <c r="J139" s="154"/>
      <c r="K139" s="156"/>
      <c r="L139" s="154"/>
      <c r="M139" s="155"/>
      <c r="N139" s="156"/>
      <c r="O139" s="70" t="s">
        <v>171</v>
      </c>
      <c r="P139" s="39"/>
      <c r="Q139" s="66"/>
      <c r="R139" s="70" t="str">
        <f t="shared" si="9"/>
        <v/>
      </c>
      <c r="S139" s="66"/>
      <c r="T139" s="70" t="str">
        <f t="shared" si="10"/>
        <v/>
      </c>
      <c r="U139" s="67"/>
      <c r="AA139" s="42"/>
      <c r="AB139" s="44" t="str">
        <f>IF($P139="","0",VLOOKUP($P139,登録データ!$U$4:$V$21,2,FALSE))</f>
        <v>0</v>
      </c>
      <c r="AC139" s="44" t="str">
        <f t="shared" si="11"/>
        <v>00</v>
      </c>
      <c r="AD139" s="44" t="str">
        <f t="shared" si="12"/>
        <v/>
      </c>
      <c r="AE139" s="44" t="str">
        <f t="shared" si="7"/>
        <v>000000</v>
      </c>
      <c r="AF139" s="44" t="str">
        <f t="shared" si="8"/>
        <v/>
      </c>
      <c r="AG139" s="44" t="str">
        <f t="shared" si="13"/>
        <v/>
      </c>
      <c r="AH139" s="147"/>
      <c r="AI139" s="147"/>
    </row>
    <row r="140" spans="2:35" ht="19.5" thickBot="1">
      <c r="B140" s="150"/>
      <c r="C140" s="166"/>
      <c r="D140" s="157"/>
      <c r="E140" s="158"/>
      <c r="F140" s="159"/>
      <c r="G140" s="157"/>
      <c r="H140" s="158"/>
      <c r="I140" s="159"/>
      <c r="J140" s="157"/>
      <c r="K140" s="159"/>
      <c r="L140" s="157"/>
      <c r="M140" s="158"/>
      <c r="N140" s="159"/>
      <c r="O140" s="12" t="s">
        <v>206</v>
      </c>
      <c r="P140" s="79"/>
      <c r="Q140" s="50"/>
      <c r="R140" s="12" t="str">
        <f t="shared" si="9"/>
        <v/>
      </c>
      <c r="S140" s="50"/>
      <c r="T140" s="12" t="str">
        <f t="shared" si="10"/>
        <v/>
      </c>
      <c r="U140" s="77"/>
      <c r="AA140" s="42"/>
      <c r="AB140" s="44" t="str">
        <f>IF($P140="","0",VLOOKUP($P140,登録データ!$U$4:$V$21,2,FALSE))</f>
        <v>0</v>
      </c>
      <c r="AC140" s="44" t="str">
        <f t="shared" si="11"/>
        <v>00</v>
      </c>
      <c r="AD140" s="44" t="str">
        <f t="shared" si="12"/>
        <v/>
      </c>
      <c r="AE140" s="44" t="str">
        <f t="shared" si="7"/>
        <v>000000</v>
      </c>
      <c r="AF140" s="44" t="str">
        <f t="shared" si="8"/>
        <v/>
      </c>
      <c r="AG140" s="44" t="str">
        <f t="shared" si="13"/>
        <v/>
      </c>
      <c r="AH140" s="147"/>
      <c r="AI140" s="147"/>
    </row>
    <row r="141" spans="2:35" ht="19.5" thickTop="1">
      <c r="B141" s="130">
        <v>41</v>
      </c>
      <c r="C141" s="164"/>
      <c r="D141" s="151"/>
      <c r="E141" s="152"/>
      <c r="F141" s="153"/>
      <c r="G141" s="151"/>
      <c r="H141" s="152"/>
      <c r="I141" s="153"/>
      <c r="J141" s="151"/>
      <c r="K141" s="153"/>
      <c r="L141" s="151"/>
      <c r="M141" s="152"/>
      <c r="N141" s="153"/>
      <c r="O141" s="70" t="s">
        <v>170</v>
      </c>
      <c r="P141" s="76"/>
      <c r="Q141" s="52"/>
      <c r="R141" s="24" t="str">
        <f t="shared" si="9"/>
        <v/>
      </c>
      <c r="S141" s="52"/>
      <c r="T141" s="24" t="str">
        <f t="shared" si="10"/>
        <v/>
      </c>
      <c r="U141" s="80"/>
      <c r="AA141" s="42"/>
      <c r="AB141" s="44" t="str">
        <f>IF($P141="","0",VLOOKUP($P141,登録データ!$U$4:$V$21,2,FALSE))</f>
        <v>0</v>
      </c>
      <c r="AC141" s="44" t="str">
        <f t="shared" si="11"/>
        <v>00</v>
      </c>
      <c r="AD141" s="44" t="str">
        <f t="shared" si="12"/>
        <v/>
      </c>
      <c r="AE141" s="44" t="str">
        <f t="shared" si="7"/>
        <v>000000</v>
      </c>
      <c r="AF141" s="44" t="str">
        <f t="shared" si="8"/>
        <v/>
      </c>
      <c r="AG141" s="44" t="str">
        <f t="shared" si="13"/>
        <v/>
      </c>
      <c r="AH141" s="147" t="str">
        <f>IF($C141="","",IF($C141="@",0,IF(COUNTIF($C$21:$C$620,$C141)=1,0,1)))</f>
        <v/>
      </c>
      <c r="AI141" s="147" t="str">
        <f>IF($L141="","",IF(OR($L141="東京都",$L141="北海道",$L141="大阪府",$L141="京都府",RIGHT($L141,1)="県"),0,1))</f>
        <v/>
      </c>
    </row>
    <row r="142" spans="2:35">
      <c r="B142" s="130"/>
      <c r="C142" s="165"/>
      <c r="D142" s="154"/>
      <c r="E142" s="155"/>
      <c r="F142" s="156"/>
      <c r="G142" s="154"/>
      <c r="H142" s="155"/>
      <c r="I142" s="156"/>
      <c r="J142" s="154"/>
      <c r="K142" s="156"/>
      <c r="L142" s="154"/>
      <c r="M142" s="155"/>
      <c r="N142" s="156"/>
      <c r="O142" s="70" t="s">
        <v>171</v>
      </c>
      <c r="P142" s="39"/>
      <c r="Q142" s="66"/>
      <c r="R142" s="70" t="str">
        <f t="shared" si="9"/>
        <v/>
      </c>
      <c r="S142" s="66"/>
      <c r="T142" s="70" t="str">
        <f t="shared" si="10"/>
        <v/>
      </c>
      <c r="U142" s="67"/>
      <c r="AA142" s="42"/>
      <c r="AB142" s="44" t="str">
        <f>IF($P142="","0",VLOOKUP($P142,登録データ!$U$4:$V$21,2,FALSE))</f>
        <v>0</v>
      </c>
      <c r="AC142" s="44" t="str">
        <f t="shared" si="11"/>
        <v>00</v>
      </c>
      <c r="AD142" s="44" t="str">
        <f t="shared" si="12"/>
        <v/>
      </c>
      <c r="AE142" s="44" t="str">
        <f t="shared" si="7"/>
        <v>000000</v>
      </c>
      <c r="AF142" s="44" t="str">
        <f t="shared" si="8"/>
        <v/>
      </c>
      <c r="AG142" s="44" t="str">
        <f t="shared" si="13"/>
        <v/>
      </c>
      <c r="AH142" s="147"/>
      <c r="AI142" s="147"/>
    </row>
    <row r="143" spans="2:35" ht="19.5" thickBot="1">
      <c r="B143" s="150"/>
      <c r="C143" s="166"/>
      <c r="D143" s="157"/>
      <c r="E143" s="158"/>
      <c r="F143" s="159"/>
      <c r="G143" s="157"/>
      <c r="H143" s="158"/>
      <c r="I143" s="159"/>
      <c r="J143" s="157"/>
      <c r="K143" s="159"/>
      <c r="L143" s="157"/>
      <c r="M143" s="158"/>
      <c r="N143" s="159"/>
      <c r="O143" s="12" t="s">
        <v>206</v>
      </c>
      <c r="P143" s="79"/>
      <c r="Q143" s="50"/>
      <c r="R143" s="12" t="str">
        <f t="shared" si="9"/>
        <v/>
      </c>
      <c r="S143" s="50"/>
      <c r="T143" s="12" t="str">
        <f t="shared" si="10"/>
        <v/>
      </c>
      <c r="U143" s="77"/>
      <c r="AA143" s="42"/>
      <c r="AB143" s="44" t="str">
        <f>IF($P143="","0",VLOOKUP($P143,登録データ!$U$4:$V$21,2,FALSE))</f>
        <v>0</v>
      </c>
      <c r="AC143" s="44" t="str">
        <f t="shared" si="11"/>
        <v>00</v>
      </c>
      <c r="AD143" s="44" t="str">
        <f t="shared" si="12"/>
        <v/>
      </c>
      <c r="AE143" s="44" t="str">
        <f t="shared" si="7"/>
        <v>000000</v>
      </c>
      <c r="AF143" s="44" t="str">
        <f t="shared" si="8"/>
        <v/>
      </c>
      <c r="AG143" s="44" t="str">
        <f t="shared" si="13"/>
        <v/>
      </c>
      <c r="AH143" s="147"/>
      <c r="AI143" s="147"/>
    </row>
    <row r="144" spans="2:35" ht="19.5" thickTop="1">
      <c r="B144" s="130">
        <v>42</v>
      </c>
      <c r="C144" s="164"/>
      <c r="D144" s="151"/>
      <c r="E144" s="152"/>
      <c r="F144" s="153"/>
      <c r="G144" s="151"/>
      <c r="H144" s="152"/>
      <c r="I144" s="153"/>
      <c r="J144" s="151"/>
      <c r="K144" s="153"/>
      <c r="L144" s="151"/>
      <c r="M144" s="152"/>
      <c r="N144" s="153"/>
      <c r="O144" s="70" t="s">
        <v>170</v>
      </c>
      <c r="P144" s="76"/>
      <c r="Q144" s="52"/>
      <c r="R144" s="24" t="str">
        <f t="shared" si="9"/>
        <v/>
      </c>
      <c r="S144" s="52"/>
      <c r="T144" s="24" t="str">
        <f t="shared" si="10"/>
        <v/>
      </c>
      <c r="U144" s="80"/>
      <c r="AA144" s="42"/>
      <c r="AB144" s="44" t="str">
        <f>IF($P144="","0",VLOOKUP($P144,登録データ!$U$4:$V$21,2,FALSE))</f>
        <v>0</v>
      </c>
      <c r="AC144" s="44" t="str">
        <f t="shared" si="11"/>
        <v>00</v>
      </c>
      <c r="AD144" s="44" t="str">
        <f t="shared" si="12"/>
        <v/>
      </c>
      <c r="AE144" s="44" t="str">
        <f t="shared" si="7"/>
        <v>000000</v>
      </c>
      <c r="AF144" s="44" t="str">
        <f t="shared" si="8"/>
        <v/>
      </c>
      <c r="AG144" s="44" t="str">
        <f t="shared" si="13"/>
        <v/>
      </c>
      <c r="AH144" s="147" t="str">
        <f>IF($C144="","",IF($C144="@",0,IF(COUNTIF($C$21:$C$620,$C144)=1,0,1)))</f>
        <v/>
      </c>
      <c r="AI144" s="147" t="str">
        <f>IF($L144="","",IF(OR($L144="東京都",$L144="北海道",$L144="大阪府",$L144="京都府",RIGHT($L144,1)="県"),0,1))</f>
        <v/>
      </c>
    </row>
    <row r="145" spans="2:35">
      <c r="B145" s="130"/>
      <c r="C145" s="165"/>
      <c r="D145" s="154"/>
      <c r="E145" s="155"/>
      <c r="F145" s="156"/>
      <c r="G145" s="154"/>
      <c r="H145" s="155"/>
      <c r="I145" s="156"/>
      <c r="J145" s="154"/>
      <c r="K145" s="156"/>
      <c r="L145" s="154"/>
      <c r="M145" s="155"/>
      <c r="N145" s="156"/>
      <c r="O145" s="70" t="s">
        <v>171</v>
      </c>
      <c r="P145" s="39"/>
      <c r="Q145" s="66"/>
      <c r="R145" s="70" t="str">
        <f t="shared" si="9"/>
        <v/>
      </c>
      <c r="S145" s="66"/>
      <c r="T145" s="70" t="str">
        <f t="shared" si="10"/>
        <v/>
      </c>
      <c r="U145" s="67"/>
      <c r="AA145" s="42"/>
      <c r="AB145" s="44" t="str">
        <f>IF($P145="","0",VLOOKUP($P145,登録データ!$U$4:$V$21,2,FALSE))</f>
        <v>0</v>
      </c>
      <c r="AC145" s="44" t="str">
        <f t="shared" si="11"/>
        <v>00</v>
      </c>
      <c r="AD145" s="44" t="str">
        <f t="shared" si="12"/>
        <v/>
      </c>
      <c r="AE145" s="44" t="str">
        <f t="shared" si="7"/>
        <v>000000</v>
      </c>
      <c r="AF145" s="44" t="str">
        <f t="shared" si="8"/>
        <v/>
      </c>
      <c r="AG145" s="44" t="str">
        <f t="shared" si="13"/>
        <v/>
      </c>
      <c r="AH145" s="147"/>
      <c r="AI145" s="147"/>
    </row>
    <row r="146" spans="2:35" ht="19.5" thickBot="1">
      <c r="B146" s="150"/>
      <c r="C146" s="166"/>
      <c r="D146" s="157"/>
      <c r="E146" s="158"/>
      <c r="F146" s="159"/>
      <c r="G146" s="157"/>
      <c r="H146" s="158"/>
      <c r="I146" s="159"/>
      <c r="J146" s="157"/>
      <c r="K146" s="159"/>
      <c r="L146" s="157"/>
      <c r="M146" s="158"/>
      <c r="N146" s="159"/>
      <c r="O146" s="12" t="s">
        <v>206</v>
      </c>
      <c r="P146" s="79"/>
      <c r="Q146" s="50"/>
      <c r="R146" s="12" t="str">
        <f t="shared" si="9"/>
        <v/>
      </c>
      <c r="S146" s="50"/>
      <c r="T146" s="12" t="str">
        <f t="shared" si="10"/>
        <v/>
      </c>
      <c r="U146" s="77"/>
      <c r="AA146" s="42"/>
      <c r="AB146" s="44" t="str">
        <f>IF($P146="","0",VLOOKUP($P146,登録データ!$U$4:$V$21,2,FALSE))</f>
        <v>0</v>
      </c>
      <c r="AC146" s="44" t="str">
        <f t="shared" si="11"/>
        <v>00</v>
      </c>
      <c r="AD146" s="44" t="str">
        <f t="shared" si="12"/>
        <v/>
      </c>
      <c r="AE146" s="44" t="str">
        <f t="shared" si="7"/>
        <v>000000</v>
      </c>
      <c r="AF146" s="44" t="str">
        <f t="shared" si="8"/>
        <v/>
      </c>
      <c r="AG146" s="44" t="str">
        <f t="shared" si="13"/>
        <v/>
      </c>
      <c r="AH146" s="147"/>
      <c r="AI146" s="147"/>
    </row>
    <row r="147" spans="2:35" ht="19.5" thickTop="1">
      <c r="B147" s="130">
        <v>43</v>
      </c>
      <c r="C147" s="164"/>
      <c r="D147" s="151"/>
      <c r="E147" s="152"/>
      <c r="F147" s="153"/>
      <c r="G147" s="151"/>
      <c r="H147" s="152"/>
      <c r="I147" s="153"/>
      <c r="J147" s="151"/>
      <c r="K147" s="153"/>
      <c r="L147" s="151"/>
      <c r="M147" s="152"/>
      <c r="N147" s="153"/>
      <c r="O147" s="70" t="s">
        <v>170</v>
      </c>
      <c r="P147" s="76"/>
      <c r="Q147" s="52"/>
      <c r="R147" s="24" t="str">
        <f t="shared" si="9"/>
        <v/>
      </c>
      <c r="S147" s="52"/>
      <c r="T147" s="24" t="str">
        <f t="shared" si="10"/>
        <v/>
      </c>
      <c r="U147" s="80"/>
      <c r="AA147" s="42"/>
      <c r="AB147" s="44" t="str">
        <f>IF($P147="","0",VLOOKUP($P147,登録データ!$U$4:$V$21,2,FALSE))</f>
        <v>0</v>
      </c>
      <c r="AC147" s="44" t="str">
        <f t="shared" si="11"/>
        <v>00</v>
      </c>
      <c r="AD147" s="44" t="str">
        <f t="shared" si="12"/>
        <v/>
      </c>
      <c r="AE147" s="44" t="str">
        <f t="shared" si="7"/>
        <v>000000</v>
      </c>
      <c r="AF147" s="44" t="str">
        <f t="shared" si="8"/>
        <v/>
      </c>
      <c r="AG147" s="44" t="str">
        <f t="shared" si="13"/>
        <v/>
      </c>
      <c r="AH147" s="147" t="str">
        <f>IF($C147="","",IF($C147="@",0,IF(COUNTIF($C$21:$C$620,$C147)=1,0,1)))</f>
        <v/>
      </c>
      <c r="AI147" s="147" t="str">
        <f>IF($L147="","",IF(OR($L147="東京都",$L147="北海道",$L147="大阪府",$L147="京都府",RIGHT($L147,1)="県"),0,1))</f>
        <v/>
      </c>
    </row>
    <row r="148" spans="2:35">
      <c r="B148" s="130"/>
      <c r="C148" s="165"/>
      <c r="D148" s="154"/>
      <c r="E148" s="155"/>
      <c r="F148" s="156"/>
      <c r="G148" s="154"/>
      <c r="H148" s="155"/>
      <c r="I148" s="156"/>
      <c r="J148" s="154"/>
      <c r="K148" s="156"/>
      <c r="L148" s="154"/>
      <c r="M148" s="155"/>
      <c r="N148" s="156"/>
      <c r="O148" s="70" t="s">
        <v>171</v>
      </c>
      <c r="P148" s="39"/>
      <c r="Q148" s="66"/>
      <c r="R148" s="70" t="str">
        <f t="shared" si="9"/>
        <v/>
      </c>
      <c r="S148" s="66"/>
      <c r="T148" s="70" t="str">
        <f t="shared" si="10"/>
        <v/>
      </c>
      <c r="U148" s="67"/>
      <c r="AA148" s="42"/>
      <c r="AB148" s="44" t="str">
        <f>IF($P148="","0",VLOOKUP($P148,登録データ!$U$4:$V$21,2,FALSE))</f>
        <v>0</v>
      </c>
      <c r="AC148" s="44" t="str">
        <f t="shared" si="11"/>
        <v>00</v>
      </c>
      <c r="AD148" s="44" t="str">
        <f t="shared" si="12"/>
        <v/>
      </c>
      <c r="AE148" s="44" t="str">
        <f t="shared" si="7"/>
        <v>000000</v>
      </c>
      <c r="AF148" s="44" t="str">
        <f t="shared" si="8"/>
        <v/>
      </c>
      <c r="AG148" s="44" t="str">
        <f t="shared" si="13"/>
        <v/>
      </c>
      <c r="AH148" s="147"/>
      <c r="AI148" s="147"/>
    </row>
    <row r="149" spans="2:35" ht="19.5" thickBot="1">
      <c r="B149" s="150"/>
      <c r="C149" s="166"/>
      <c r="D149" s="157"/>
      <c r="E149" s="158"/>
      <c r="F149" s="159"/>
      <c r="G149" s="157"/>
      <c r="H149" s="158"/>
      <c r="I149" s="159"/>
      <c r="J149" s="157"/>
      <c r="K149" s="159"/>
      <c r="L149" s="157"/>
      <c r="M149" s="158"/>
      <c r="N149" s="159"/>
      <c r="O149" s="12" t="s">
        <v>206</v>
      </c>
      <c r="P149" s="79"/>
      <c r="Q149" s="50"/>
      <c r="R149" s="12" t="str">
        <f t="shared" si="9"/>
        <v/>
      </c>
      <c r="S149" s="50"/>
      <c r="T149" s="12" t="str">
        <f t="shared" si="10"/>
        <v/>
      </c>
      <c r="U149" s="77"/>
      <c r="AA149" s="42"/>
      <c r="AB149" s="44" t="str">
        <f>IF($P149="","0",VLOOKUP($P149,登録データ!$U$4:$V$21,2,FALSE))</f>
        <v>0</v>
      </c>
      <c r="AC149" s="44" t="str">
        <f t="shared" si="11"/>
        <v>00</v>
      </c>
      <c r="AD149" s="44" t="str">
        <f t="shared" si="12"/>
        <v/>
      </c>
      <c r="AE149" s="44" t="str">
        <f t="shared" ref="AE149:AE212" si="14">IF($AD149=2,IF($S149="","0000",CONCATENATE(RIGHT($S149+100,2),$AC149)),IF($S149="","000000",CONCATENATE(RIGHT($Q149+100,2),RIGHT($S149+100,2),$AC149)))</f>
        <v>000000</v>
      </c>
      <c r="AF149" s="44" t="str">
        <f t="shared" ref="AF149:AF212" si="15">IF($P149="","",CONCATENATE($AB149," ",IF($AD149=1,RIGHT($AE149+10000000,7),RIGHT($AE149+100000,5))))</f>
        <v/>
      </c>
      <c r="AG149" s="44" t="str">
        <f t="shared" si="13"/>
        <v/>
      </c>
      <c r="AH149" s="147"/>
      <c r="AI149" s="147"/>
    </row>
    <row r="150" spans="2:35" ht="19.5" thickTop="1">
      <c r="B150" s="130">
        <v>44</v>
      </c>
      <c r="C150" s="164"/>
      <c r="D150" s="151"/>
      <c r="E150" s="152"/>
      <c r="F150" s="153"/>
      <c r="G150" s="151"/>
      <c r="H150" s="152"/>
      <c r="I150" s="153"/>
      <c r="J150" s="151"/>
      <c r="K150" s="153"/>
      <c r="L150" s="151"/>
      <c r="M150" s="152"/>
      <c r="N150" s="153"/>
      <c r="O150" s="70" t="s">
        <v>170</v>
      </c>
      <c r="P150" s="76"/>
      <c r="Q150" s="52"/>
      <c r="R150" s="24" t="str">
        <f t="shared" ref="R150:R213" si="16">IF($P150="","",IF(OR(RIGHT($P150,1)="m",RIGHT($P150,1)="H"),"分",""))</f>
        <v/>
      </c>
      <c r="S150" s="52"/>
      <c r="T150" s="24" t="str">
        <f t="shared" ref="T150:T213" si="17">IF($P150="","",IF(OR(RIGHT($P150,1)="m",RIGHT($P150,1)="H"),"秒","m"))</f>
        <v/>
      </c>
      <c r="U150" s="80"/>
      <c r="AA150" s="42"/>
      <c r="AB150" s="44" t="str">
        <f>IF($P150="","0",VLOOKUP($P150,登録データ!$U$4:$V$21,2,FALSE))</f>
        <v>0</v>
      </c>
      <c r="AC150" s="44" t="str">
        <f t="shared" ref="AC150:AC213" si="18">IF($U150="","00",IF(LEN($U150)=1,$U150*10,$U150))</f>
        <v>00</v>
      </c>
      <c r="AD150" s="44" t="str">
        <f t="shared" ref="AD150:AD213" si="19">IF($P150="","",IF(OR(RIGHT($P150,1)="m",RIGHT($P150,1)="H"),1,2))</f>
        <v/>
      </c>
      <c r="AE150" s="44" t="str">
        <f t="shared" si="14"/>
        <v>000000</v>
      </c>
      <c r="AF150" s="44" t="str">
        <f t="shared" si="15"/>
        <v/>
      </c>
      <c r="AG150" s="44" t="str">
        <f t="shared" ref="AG150:AG213" si="20">IF($S150="","",IF(OR(VALUE($S150)&lt;60,$T150="m"),0,1))</f>
        <v/>
      </c>
      <c r="AH150" s="147" t="str">
        <f>IF($C150="","",IF($C150="@",0,IF(COUNTIF($C$21:$C$620,$C150)=1,0,1)))</f>
        <v/>
      </c>
      <c r="AI150" s="147" t="str">
        <f>IF($L150="","",IF(OR($L150="東京都",$L150="北海道",$L150="大阪府",$L150="京都府",RIGHT($L150,1)="県"),0,1))</f>
        <v/>
      </c>
    </row>
    <row r="151" spans="2:35">
      <c r="B151" s="130"/>
      <c r="C151" s="165"/>
      <c r="D151" s="154"/>
      <c r="E151" s="155"/>
      <c r="F151" s="156"/>
      <c r="G151" s="154"/>
      <c r="H151" s="155"/>
      <c r="I151" s="156"/>
      <c r="J151" s="154"/>
      <c r="K151" s="156"/>
      <c r="L151" s="154"/>
      <c r="M151" s="155"/>
      <c r="N151" s="156"/>
      <c r="O151" s="70" t="s">
        <v>171</v>
      </c>
      <c r="P151" s="39"/>
      <c r="Q151" s="66"/>
      <c r="R151" s="70" t="str">
        <f t="shared" si="16"/>
        <v/>
      </c>
      <c r="S151" s="66"/>
      <c r="T151" s="70" t="str">
        <f t="shared" si="17"/>
        <v/>
      </c>
      <c r="U151" s="67"/>
      <c r="AA151" s="42"/>
      <c r="AB151" s="44" t="str">
        <f>IF($P151="","0",VLOOKUP($P151,登録データ!$U$4:$V$21,2,FALSE))</f>
        <v>0</v>
      </c>
      <c r="AC151" s="44" t="str">
        <f t="shared" si="18"/>
        <v>00</v>
      </c>
      <c r="AD151" s="44" t="str">
        <f t="shared" si="19"/>
        <v/>
      </c>
      <c r="AE151" s="44" t="str">
        <f t="shared" si="14"/>
        <v>000000</v>
      </c>
      <c r="AF151" s="44" t="str">
        <f t="shared" si="15"/>
        <v/>
      </c>
      <c r="AG151" s="44" t="str">
        <f t="shared" si="20"/>
        <v/>
      </c>
      <c r="AH151" s="147"/>
      <c r="AI151" s="147"/>
    </row>
    <row r="152" spans="2:35" ht="19.5" thickBot="1">
      <c r="B152" s="150"/>
      <c r="C152" s="166"/>
      <c r="D152" s="157"/>
      <c r="E152" s="158"/>
      <c r="F152" s="159"/>
      <c r="G152" s="157"/>
      <c r="H152" s="158"/>
      <c r="I152" s="159"/>
      <c r="J152" s="157"/>
      <c r="K152" s="159"/>
      <c r="L152" s="157"/>
      <c r="M152" s="158"/>
      <c r="N152" s="159"/>
      <c r="O152" s="12" t="s">
        <v>206</v>
      </c>
      <c r="P152" s="79"/>
      <c r="Q152" s="50"/>
      <c r="R152" s="12" t="str">
        <f t="shared" si="16"/>
        <v/>
      </c>
      <c r="S152" s="50"/>
      <c r="T152" s="12" t="str">
        <f t="shared" si="17"/>
        <v/>
      </c>
      <c r="U152" s="77"/>
      <c r="AA152" s="42"/>
      <c r="AB152" s="44" t="str">
        <f>IF($P152="","0",VLOOKUP($P152,登録データ!$U$4:$V$21,2,FALSE))</f>
        <v>0</v>
      </c>
      <c r="AC152" s="44" t="str">
        <f t="shared" si="18"/>
        <v>00</v>
      </c>
      <c r="AD152" s="44" t="str">
        <f t="shared" si="19"/>
        <v/>
      </c>
      <c r="AE152" s="44" t="str">
        <f t="shared" si="14"/>
        <v>000000</v>
      </c>
      <c r="AF152" s="44" t="str">
        <f t="shared" si="15"/>
        <v/>
      </c>
      <c r="AG152" s="44" t="str">
        <f t="shared" si="20"/>
        <v/>
      </c>
      <c r="AH152" s="147"/>
      <c r="AI152" s="147"/>
    </row>
    <row r="153" spans="2:35" ht="19.5" thickTop="1">
      <c r="B153" s="130">
        <v>45</v>
      </c>
      <c r="C153" s="164"/>
      <c r="D153" s="151"/>
      <c r="E153" s="152"/>
      <c r="F153" s="153"/>
      <c r="G153" s="151"/>
      <c r="H153" s="152"/>
      <c r="I153" s="153"/>
      <c r="J153" s="151"/>
      <c r="K153" s="153"/>
      <c r="L153" s="151"/>
      <c r="M153" s="152"/>
      <c r="N153" s="153"/>
      <c r="O153" s="70" t="s">
        <v>170</v>
      </c>
      <c r="P153" s="76"/>
      <c r="Q153" s="52"/>
      <c r="R153" s="24" t="str">
        <f t="shared" si="16"/>
        <v/>
      </c>
      <c r="S153" s="52"/>
      <c r="T153" s="24" t="str">
        <f t="shared" si="17"/>
        <v/>
      </c>
      <c r="U153" s="80"/>
      <c r="AA153" s="42"/>
      <c r="AB153" s="44" t="str">
        <f>IF($P153="","0",VLOOKUP($P153,登録データ!$U$4:$V$21,2,FALSE))</f>
        <v>0</v>
      </c>
      <c r="AC153" s="44" t="str">
        <f t="shared" si="18"/>
        <v>00</v>
      </c>
      <c r="AD153" s="44" t="str">
        <f t="shared" si="19"/>
        <v/>
      </c>
      <c r="AE153" s="44" t="str">
        <f t="shared" si="14"/>
        <v>000000</v>
      </c>
      <c r="AF153" s="44" t="str">
        <f t="shared" si="15"/>
        <v/>
      </c>
      <c r="AG153" s="44" t="str">
        <f t="shared" si="20"/>
        <v/>
      </c>
      <c r="AH153" s="147" t="str">
        <f>IF($C153="","",IF($C153="@",0,IF(COUNTIF($C$21:$C$620,$C153)=1,0,1)))</f>
        <v/>
      </c>
      <c r="AI153" s="147" t="str">
        <f>IF($L153="","",IF(OR($L153="東京都",$L153="北海道",$L153="大阪府",$L153="京都府",RIGHT($L153,1)="県"),0,1))</f>
        <v/>
      </c>
    </row>
    <row r="154" spans="2:35">
      <c r="B154" s="130"/>
      <c r="C154" s="165"/>
      <c r="D154" s="154"/>
      <c r="E154" s="155"/>
      <c r="F154" s="156"/>
      <c r="G154" s="154"/>
      <c r="H154" s="155"/>
      <c r="I154" s="156"/>
      <c r="J154" s="154"/>
      <c r="K154" s="156"/>
      <c r="L154" s="154"/>
      <c r="M154" s="155"/>
      <c r="N154" s="156"/>
      <c r="O154" s="70" t="s">
        <v>171</v>
      </c>
      <c r="P154" s="39"/>
      <c r="Q154" s="66"/>
      <c r="R154" s="70" t="str">
        <f t="shared" si="16"/>
        <v/>
      </c>
      <c r="S154" s="66"/>
      <c r="T154" s="70" t="str">
        <f t="shared" si="17"/>
        <v/>
      </c>
      <c r="U154" s="67"/>
      <c r="AA154" s="42"/>
      <c r="AB154" s="44" t="str">
        <f>IF($P154="","0",VLOOKUP($P154,登録データ!$U$4:$V$21,2,FALSE))</f>
        <v>0</v>
      </c>
      <c r="AC154" s="44" t="str">
        <f t="shared" si="18"/>
        <v>00</v>
      </c>
      <c r="AD154" s="44" t="str">
        <f t="shared" si="19"/>
        <v/>
      </c>
      <c r="AE154" s="44" t="str">
        <f t="shared" si="14"/>
        <v>000000</v>
      </c>
      <c r="AF154" s="44" t="str">
        <f t="shared" si="15"/>
        <v/>
      </c>
      <c r="AG154" s="44" t="str">
        <f t="shared" si="20"/>
        <v/>
      </c>
      <c r="AH154" s="147"/>
      <c r="AI154" s="147"/>
    </row>
    <row r="155" spans="2:35" ht="19.5" thickBot="1">
      <c r="B155" s="150"/>
      <c r="C155" s="166"/>
      <c r="D155" s="157"/>
      <c r="E155" s="158"/>
      <c r="F155" s="159"/>
      <c r="G155" s="157"/>
      <c r="H155" s="158"/>
      <c r="I155" s="159"/>
      <c r="J155" s="157"/>
      <c r="K155" s="159"/>
      <c r="L155" s="157"/>
      <c r="M155" s="158"/>
      <c r="N155" s="159"/>
      <c r="O155" s="12" t="s">
        <v>206</v>
      </c>
      <c r="P155" s="79"/>
      <c r="Q155" s="50"/>
      <c r="R155" s="12" t="str">
        <f t="shared" si="16"/>
        <v/>
      </c>
      <c r="S155" s="50"/>
      <c r="T155" s="12" t="str">
        <f t="shared" si="17"/>
        <v/>
      </c>
      <c r="U155" s="77"/>
      <c r="AA155" s="42"/>
      <c r="AB155" s="44" t="str">
        <f>IF($P155="","0",VLOOKUP($P155,登録データ!$U$4:$V$21,2,FALSE))</f>
        <v>0</v>
      </c>
      <c r="AC155" s="44" t="str">
        <f t="shared" si="18"/>
        <v>00</v>
      </c>
      <c r="AD155" s="44" t="str">
        <f t="shared" si="19"/>
        <v/>
      </c>
      <c r="AE155" s="44" t="str">
        <f t="shared" si="14"/>
        <v>000000</v>
      </c>
      <c r="AF155" s="44" t="str">
        <f t="shared" si="15"/>
        <v/>
      </c>
      <c r="AG155" s="44" t="str">
        <f t="shared" si="20"/>
        <v/>
      </c>
      <c r="AH155" s="147"/>
      <c r="AI155" s="147"/>
    </row>
    <row r="156" spans="2:35" ht="19.5" thickTop="1">
      <c r="B156" s="130">
        <v>46</v>
      </c>
      <c r="C156" s="164"/>
      <c r="D156" s="151"/>
      <c r="E156" s="152"/>
      <c r="F156" s="153"/>
      <c r="G156" s="151"/>
      <c r="H156" s="152"/>
      <c r="I156" s="153"/>
      <c r="J156" s="151"/>
      <c r="K156" s="153"/>
      <c r="L156" s="151"/>
      <c r="M156" s="152"/>
      <c r="N156" s="153"/>
      <c r="O156" s="70" t="s">
        <v>170</v>
      </c>
      <c r="P156" s="76"/>
      <c r="Q156" s="52"/>
      <c r="R156" s="24" t="str">
        <f t="shared" si="16"/>
        <v/>
      </c>
      <c r="S156" s="52"/>
      <c r="T156" s="24" t="str">
        <f t="shared" si="17"/>
        <v/>
      </c>
      <c r="U156" s="80"/>
      <c r="AA156" s="42"/>
      <c r="AB156" s="44" t="str">
        <f>IF($P156="","0",VLOOKUP($P156,登録データ!$U$4:$V$21,2,FALSE))</f>
        <v>0</v>
      </c>
      <c r="AC156" s="44" t="str">
        <f t="shared" si="18"/>
        <v>00</v>
      </c>
      <c r="AD156" s="44" t="str">
        <f t="shared" si="19"/>
        <v/>
      </c>
      <c r="AE156" s="44" t="str">
        <f t="shared" si="14"/>
        <v>000000</v>
      </c>
      <c r="AF156" s="44" t="str">
        <f t="shared" si="15"/>
        <v/>
      </c>
      <c r="AG156" s="44" t="str">
        <f t="shared" si="20"/>
        <v/>
      </c>
      <c r="AH156" s="147" t="str">
        <f>IF($C156="","",IF($C156="@",0,IF(COUNTIF($C$21:$C$620,$C156)=1,0,1)))</f>
        <v/>
      </c>
      <c r="AI156" s="147" t="str">
        <f>IF($L156="","",IF(OR($L156="東京都",$L156="北海道",$L156="大阪府",$L156="京都府",RIGHT($L156,1)="県"),0,1))</f>
        <v/>
      </c>
    </row>
    <row r="157" spans="2:35">
      <c r="B157" s="130"/>
      <c r="C157" s="165"/>
      <c r="D157" s="154"/>
      <c r="E157" s="155"/>
      <c r="F157" s="156"/>
      <c r="G157" s="154"/>
      <c r="H157" s="155"/>
      <c r="I157" s="156"/>
      <c r="J157" s="154"/>
      <c r="K157" s="156"/>
      <c r="L157" s="154"/>
      <c r="M157" s="155"/>
      <c r="N157" s="156"/>
      <c r="O157" s="70" t="s">
        <v>171</v>
      </c>
      <c r="P157" s="39"/>
      <c r="Q157" s="66"/>
      <c r="R157" s="70" t="str">
        <f t="shared" si="16"/>
        <v/>
      </c>
      <c r="S157" s="66"/>
      <c r="T157" s="70" t="str">
        <f t="shared" si="17"/>
        <v/>
      </c>
      <c r="U157" s="67"/>
      <c r="AA157" s="42"/>
      <c r="AB157" s="44" t="str">
        <f>IF($P157="","0",VLOOKUP($P157,登録データ!$U$4:$V$21,2,FALSE))</f>
        <v>0</v>
      </c>
      <c r="AC157" s="44" t="str">
        <f t="shared" si="18"/>
        <v>00</v>
      </c>
      <c r="AD157" s="44" t="str">
        <f t="shared" si="19"/>
        <v/>
      </c>
      <c r="AE157" s="44" t="str">
        <f t="shared" si="14"/>
        <v>000000</v>
      </c>
      <c r="AF157" s="44" t="str">
        <f t="shared" si="15"/>
        <v/>
      </c>
      <c r="AG157" s="44" t="str">
        <f t="shared" si="20"/>
        <v/>
      </c>
      <c r="AH157" s="147"/>
      <c r="AI157" s="147"/>
    </row>
    <row r="158" spans="2:35" ht="19.5" thickBot="1">
      <c r="B158" s="150"/>
      <c r="C158" s="166"/>
      <c r="D158" s="157"/>
      <c r="E158" s="158"/>
      <c r="F158" s="159"/>
      <c r="G158" s="157"/>
      <c r="H158" s="158"/>
      <c r="I158" s="159"/>
      <c r="J158" s="157"/>
      <c r="K158" s="159"/>
      <c r="L158" s="157"/>
      <c r="M158" s="158"/>
      <c r="N158" s="159"/>
      <c r="O158" s="12" t="s">
        <v>206</v>
      </c>
      <c r="P158" s="79"/>
      <c r="Q158" s="50"/>
      <c r="R158" s="12" t="str">
        <f t="shared" si="16"/>
        <v/>
      </c>
      <c r="S158" s="50"/>
      <c r="T158" s="12" t="str">
        <f t="shared" si="17"/>
        <v/>
      </c>
      <c r="U158" s="77"/>
      <c r="AA158" s="42"/>
      <c r="AB158" s="44" t="str">
        <f>IF($P158="","0",VLOOKUP($P158,登録データ!$U$4:$V$21,2,FALSE))</f>
        <v>0</v>
      </c>
      <c r="AC158" s="44" t="str">
        <f t="shared" si="18"/>
        <v>00</v>
      </c>
      <c r="AD158" s="44" t="str">
        <f t="shared" si="19"/>
        <v/>
      </c>
      <c r="AE158" s="44" t="str">
        <f t="shared" si="14"/>
        <v>000000</v>
      </c>
      <c r="AF158" s="44" t="str">
        <f t="shared" si="15"/>
        <v/>
      </c>
      <c r="AG158" s="44" t="str">
        <f t="shared" si="20"/>
        <v/>
      </c>
      <c r="AH158" s="147"/>
      <c r="AI158" s="147"/>
    </row>
    <row r="159" spans="2:35" ht="19.5" thickTop="1">
      <c r="B159" s="130">
        <v>47</v>
      </c>
      <c r="C159" s="164"/>
      <c r="D159" s="151"/>
      <c r="E159" s="152"/>
      <c r="F159" s="153"/>
      <c r="G159" s="151"/>
      <c r="H159" s="152"/>
      <c r="I159" s="153"/>
      <c r="J159" s="151"/>
      <c r="K159" s="153"/>
      <c r="L159" s="151"/>
      <c r="M159" s="152"/>
      <c r="N159" s="153"/>
      <c r="O159" s="70" t="s">
        <v>170</v>
      </c>
      <c r="P159" s="76"/>
      <c r="Q159" s="52"/>
      <c r="R159" s="24" t="str">
        <f t="shared" si="16"/>
        <v/>
      </c>
      <c r="S159" s="52"/>
      <c r="T159" s="24" t="str">
        <f t="shared" si="17"/>
        <v/>
      </c>
      <c r="U159" s="80"/>
      <c r="AA159" s="42"/>
      <c r="AB159" s="44" t="str">
        <f>IF($P159="","0",VLOOKUP($P159,登録データ!$U$4:$V$21,2,FALSE))</f>
        <v>0</v>
      </c>
      <c r="AC159" s="44" t="str">
        <f t="shared" si="18"/>
        <v>00</v>
      </c>
      <c r="AD159" s="44" t="str">
        <f t="shared" si="19"/>
        <v/>
      </c>
      <c r="AE159" s="44" t="str">
        <f t="shared" si="14"/>
        <v>000000</v>
      </c>
      <c r="AF159" s="44" t="str">
        <f t="shared" si="15"/>
        <v/>
      </c>
      <c r="AG159" s="44" t="str">
        <f t="shared" si="20"/>
        <v/>
      </c>
      <c r="AH159" s="147" t="str">
        <f>IF($C159="","",IF($C159="@",0,IF(COUNTIF($C$21:$C$620,$C159)=1,0,1)))</f>
        <v/>
      </c>
      <c r="AI159" s="147" t="str">
        <f>IF($L159="","",IF(OR($L159="東京都",$L159="北海道",$L159="大阪府",$L159="京都府",RIGHT($L159,1)="県"),0,1))</f>
        <v/>
      </c>
    </row>
    <row r="160" spans="2:35">
      <c r="B160" s="130"/>
      <c r="C160" s="165"/>
      <c r="D160" s="154"/>
      <c r="E160" s="155"/>
      <c r="F160" s="156"/>
      <c r="G160" s="154"/>
      <c r="H160" s="155"/>
      <c r="I160" s="156"/>
      <c r="J160" s="154"/>
      <c r="K160" s="156"/>
      <c r="L160" s="154"/>
      <c r="M160" s="155"/>
      <c r="N160" s="156"/>
      <c r="O160" s="70" t="s">
        <v>171</v>
      </c>
      <c r="P160" s="39"/>
      <c r="Q160" s="66"/>
      <c r="R160" s="70" t="str">
        <f t="shared" si="16"/>
        <v/>
      </c>
      <c r="S160" s="66"/>
      <c r="T160" s="70" t="str">
        <f t="shared" si="17"/>
        <v/>
      </c>
      <c r="U160" s="67"/>
      <c r="AA160" s="42"/>
      <c r="AB160" s="44" t="str">
        <f>IF($P160="","0",VLOOKUP($P160,登録データ!$U$4:$V$21,2,FALSE))</f>
        <v>0</v>
      </c>
      <c r="AC160" s="44" t="str">
        <f t="shared" si="18"/>
        <v>00</v>
      </c>
      <c r="AD160" s="44" t="str">
        <f t="shared" si="19"/>
        <v/>
      </c>
      <c r="AE160" s="44" t="str">
        <f t="shared" si="14"/>
        <v>000000</v>
      </c>
      <c r="AF160" s="44" t="str">
        <f t="shared" si="15"/>
        <v/>
      </c>
      <c r="AG160" s="44" t="str">
        <f t="shared" si="20"/>
        <v/>
      </c>
      <c r="AH160" s="147"/>
      <c r="AI160" s="147"/>
    </row>
    <row r="161" spans="2:35" ht="19.5" thickBot="1">
      <c r="B161" s="150"/>
      <c r="C161" s="166"/>
      <c r="D161" s="157"/>
      <c r="E161" s="158"/>
      <c r="F161" s="159"/>
      <c r="G161" s="157"/>
      <c r="H161" s="158"/>
      <c r="I161" s="159"/>
      <c r="J161" s="157"/>
      <c r="K161" s="159"/>
      <c r="L161" s="157"/>
      <c r="M161" s="158"/>
      <c r="N161" s="159"/>
      <c r="O161" s="12" t="s">
        <v>206</v>
      </c>
      <c r="P161" s="79"/>
      <c r="Q161" s="50"/>
      <c r="R161" s="12" t="str">
        <f t="shared" si="16"/>
        <v/>
      </c>
      <c r="S161" s="50"/>
      <c r="T161" s="12" t="str">
        <f t="shared" si="17"/>
        <v/>
      </c>
      <c r="U161" s="77"/>
      <c r="AA161" s="42"/>
      <c r="AB161" s="44" t="str">
        <f>IF($P161="","0",VLOOKUP($P161,登録データ!$U$4:$V$21,2,FALSE))</f>
        <v>0</v>
      </c>
      <c r="AC161" s="44" t="str">
        <f t="shared" si="18"/>
        <v>00</v>
      </c>
      <c r="AD161" s="44" t="str">
        <f t="shared" si="19"/>
        <v/>
      </c>
      <c r="AE161" s="44" t="str">
        <f t="shared" si="14"/>
        <v>000000</v>
      </c>
      <c r="AF161" s="44" t="str">
        <f t="shared" si="15"/>
        <v/>
      </c>
      <c r="AG161" s="44" t="str">
        <f t="shared" si="20"/>
        <v/>
      </c>
      <c r="AH161" s="147"/>
      <c r="AI161" s="147"/>
    </row>
    <row r="162" spans="2:35" ht="19.5" thickTop="1">
      <c r="B162" s="130">
        <v>48</v>
      </c>
      <c r="C162" s="164"/>
      <c r="D162" s="151"/>
      <c r="E162" s="152"/>
      <c r="F162" s="153"/>
      <c r="G162" s="151"/>
      <c r="H162" s="152"/>
      <c r="I162" s="153"/>
      <c r="J162" s="151"/>
      <c r="K162" s="153"/>
      <c r="L162" s="151"/>
      <c r="M162" s="152"/>
      <c r="N162" s="153"/>
      <c r="O162" s="70" t="s">
        <v>170</v>
      </c>
      <c r="P162" s="76"/>
      <c r="Q162" s="52"/>
      <c r="R162" s="24" t="str">
        <f t="shared" si="16"/>
        <v/>
      </c>
      <c r="S162" s="52"/>
      <c r="T162" s="24" t="str">
        <f t="shared" si="17"/>
        <v/>
      </c>
      <c r="U162" s="80"/>
      <c r="AA162" s="42"/>
      <c r="AB162" s="44" t="str">
        <f>IF($P162="","0",VLOOKUP($P162,登録データ!$U$4:$V$21,2,FALSE))</f>
        <v>0</v>
      </c>
      <c r="AC162" s="44" t="str">
        <f t="shared" si="18"/>
        <v>00</v>
      </c>
      <c r="AD162" s="44" t="str">
        <f t="shared" si="19"/>
        <v/>
      </c>
      <c r="AE162" s="44" t="str">
        <f t="shared" si="14"/>
        <v>000000</v>
      </c>
      <c r="AF162" s="44" t="str">
        <f t="shared" si="15"/>
        <v/>
      </c>
      <c r="AG162" s="44" t="str">
        <f t="shared" si="20"/>
        <v/>
      </c>
      <c r="AH162" s="147" t="str">
        <f>IF($C162="","",IF($C162="@",0,IF(COUNTIF($C$21:$C$620,$C162)=1,0,1)))</f>
        <v/>
      </c>
      <c r="AI162" s="147" t="str">
        <f>IF($L162="","",IF(OR($L162="東京都",$L162="北海道",$L162="大阪府",$L162="京都府",RIGHT($L162,1)="県"),0,1))</f>
        <v/>
      </c>
    </row>
    <row r="163" spans="2:35">
      <c r="B163" s="130"/>
      <c r="C163" s="165"/>
      <c r="D163" s="154"/>
      <c r="E163" s="155"/>
      <c r="F163" s="156"/>
      <c r="G163" s="154"/>
      <c r="H163" s="155"/>
      <c r="I163" s="156"/>
      <c r="J163" s="154"/>
      <c r="K163" s="156"/>
      <c r="L163" s="154"/>
      <c r="M163" s="155"/>
      <c r="N163" s="156"/>
      <c r="O163" s="70" t="s">
        <v>171</v>
      </c>
      <c r="P163" s="39"/>
      <c r="Q163" s="66"/>
      <c r="R163" s="70" t="str">
        <f t="shared" si="16"/>
        <v/>
      </c>
      <c r="S163" s="66"/>
      <c r="T163" s="70" t="str">
        <f t="shared" si="17"/>
        <v/>
      </c>
      <c r="U163" s="67"/>
      <c r="AA163" s="42"/>
      <c r="AB163" s="44" t="str">
        <f>IF($P163="","0",VLOOKUP($P163,登録データ!$U$4:$V$21,2,FALSE))</f>
        <v>0</v>
      </c>
      <c r="AC163" s="44" t="str">
        <f t="shared" si="18"/>
        <v>00</v>
      </c>
      <c r="AD163" s="44" t="str">
        <f t="shared" si="19"/>
        <v/>
      </c>
      <c r="AE163" s="44" t="str">
        <f t="shared" si="14"/>
        <v>000000</v>
      </c>
      <c r="AF163" s="44" t="str">
        <f t="shared" si="15"/>
        <v/>
      </c>
      <c r="AG163" s="44" t="str">
        <f t="shared" si="20"/>
        <v/>
      </c>
      <c r="AH163" s="147"/>
      <c r="AI163" s="147"/>
    </row>
    <row r="164" spans="2:35" ht="19.5" thickBot="1">
      <c r="B164" s="150"/>
      <c r="C164" s="166"/>
      <c r="D164" s="157"/>
      <c r="E164" s="158"/>
      <c r="F164" s="159"/>
      <c r="G164" s="157"/>
      <c r="H164" s="158"/>
      <c r="I164" s="159"/>
      <c r="J164" s="157"/>
      <c r="K164" s="159"/>
      <c r="L164" s="157"/>
      <c r="M164" s="158"/>
      <c r="N164" s="159"/>
      <c r="O164" s="12" t="s">
        <v>206</v>
      </c>
      <c r="P164" s="79"/>
      <c r="Q164" s="50"/>
      <c r="R164" s="12" t="str">
        <f t="shared" si="16"/>
        <v/>
      </c>
      <c r="S164" s="50"/>
      <c r="T164" s="12" t="str">
        <f t="shared" si="17"/>
        <v/>
      </c>
      <c r="U164" s="77"/>
      <c r="AA164" s="42"/>
      <c r="AB164" s="44" t="str">
        <f>IF($P164="","0",VLOOKUP($P164,登録データ!$U$4:$V$21,2,FALSE))</f>
        <v>0</v>
      </c>
      <c r="AC164" s="44" t="str">
        <f t="shared" si="18"/>
        <v>00</v>
      </c>
      <c r="AD164" s="44" t="str">
        <f t="shared" si="19"/>
        <v/>
      </c>
      <c r="AE164" s="44" t="str">
        <f t="shared" si="14"/>
        <v>000000</v>
      </c>
      <c r="AF164" s="44" t="str">
        <f t="shared" si="15"/>
        <v/>
      </c>
      <c r="AG164" s="44" t="str">
        <f t="shared" si="20"/>
        <v/>
      </c>
      <c r="AH164" s="147"/>
      <c r="AI164" s="147"/>
    </row>
    <row r="165" spans="2:35" ht="19.5" thickTop="1">
      <c r="B165" s="130">
        <v>49</v>
      </c>
      <c r="C165" s="164"/>
      <c r="D165" s="151"/>
      <c r="E165" s="152"/>
      <c r="F165" s="153"/>
      <c r="G165" s="151"/>
      <c r="H165" s="152"/>
      <c r="I165" s="153"/>
      <c r="J165" s="151"/>
      <c r="K165" s="153"/>
      <c r="L165" s="151"/>
      <c r="M165" s="152"/>
      <c r="N165" s="153"/>
      <c r="O165" s="70" t="s">
        <v>170</v>
      </c>
      <c r="P165" s="76"/>
      <c r="Q165" s="52"/>
      <c r="R165" s="24" t="str">
        <f t="shared" si="16"/>
        <v/>
      </c>
      <c r="S165" s="52"/>
      <c r="T165" s="24" t="str">
        <f t="shared" si="17"/>
        <v/>
      </c>
      <c r="U165" s="80"/>
      <c r="AA165" s="42"/>
      <c r="AB165" s="44" t="str">
        <f>IF($P165="","0",VLOOKUP($P165,登録データ!$U$4:$V$21,2,FALSE))</f>
        <v>0</v>
      </c>
      <c r="AC165" s="44" t="str">
        <f t="shared" si="18"/>
        <v>00</v>
      </c>
      <c r="AD165" s="44" t="str">
        <f t="shared" si="19"/>
        <v/>
      </c>
      <c r="AE165" s="44" t="str">
        <f t="shared" si="14"/>
        <v>000000</v>
      </c>
      <c r="AF165" s="44" t="str">
        <f t="shared" si="15"/>
        <v/>
      </c>
      <c r="AG165" s="44" t="str">
        <f t="shared" si="20"/>
        <v/>
      </c>
      <c r="AH165" s="147" t="str">
        <f>IF($C165="","",IF($C165="@",0,IF(COUNTIF($C$21:$C$620,$C165)=1,0,1)))</f>
        <v/>
      </c>
      <c r="AI165" s="147" t="str">
        <f>IF($L165="","",IF(OR($L165="東京都",$L165="北海道",$L165="大阪府",$L165="京都府",RIGHT($L165,1)="県"),0,1))</f>
        <v/>
      </c>
    </row>
    <row r="166" spans="2:35">
      <c r="B166" s="130"/>
      <c r="C166" s="165"/>
      <c r="D166" s="154"/>
      <c r="E166" s="155"/>
      <c r="F166" s="156"/>
      <c r="G166" s="154"/>
      <c r="H166" s="155"/>
      <c r="I166" s="156"/>
      <c r="J166" s="154"/>
      <c r="K166" s="156"/>
      <c r="L166" s="154"/>
      <c r="M166" s="155"/>
      <c r="N166" s="156"/>
      <c r="O166" s="70" t="s">
        <v>171</v>
      </c>
      <c r="P166" s="39"/>
      <c r="Q166" s="66"/>
      <c r="R166" s="70" t="str">
        <f t="shared" si="16"/>
        <v/>
      </c>
      <c r="S166" s="66"/>
      <c r="T166" s="70" t="str">
        <f t="shared" si="17"/>
        <v/>
      </c>
      <c r="U166" s="67"/>
      <c r="AA166" s="42"/>
      <c r="AB166" s="44" t="str">
        <f>IF($P166="","0",VLOOKUP($P166,登録データ!$U$4:$V$21,2,FALSE))</f>
        <v>0</v>
      </c>
      <c r="AC166" s="44" t="str">
        <f t="shared" si="18"/>
        <v>00</v>
      </c>
      <c r="AD166" s="44" t="str">
        <f t="shared" si="19"/>
        <v/>
      </c>
      <c r="AE166" s="44" t="str">
        <f t="shared" si="14"/>
        <v>000000</v>
      </c>
      <c r="AF166" s="44" t="str">
        <f t="shared" si="15"/>
        <v/>
      </c>
      <c r="AG166" s="44" t="str">
        <f t="shared" si="20"/>
        <v/>
      </c>
      <c r="AH166" s="147"/>
      <c r="AI166" s="147"/>
    </row>
    <row r="167" spans="2:35" ht="19.5" thickBot="1">
      <c r="B167" s="150"/>
      <c r="C167" s="166"/>
      <c r="D167" s="157"/>
      <c r="E167" s="158"/>
      <c r="F167" s="159"/>
      <c r="G167" s="157"/>
      <c r="H167" s="158"/>
      <c r="I167" s="159"/>
      <c r="J167" s="157"/>
      <c r="K167" s="159"/>
      <c r="L167" s="157"/>
      <c r="M167" s="158"/>
      <c r="N167" s="159"/>
      <c r="O167" s="12" t="s">
        <v>206</v>
      </c>
      <c r="P167" s="79"/>
      <c r="Q167" s="50"/>
      <c r="R167" s="12" t="str">
        <f t="shared" si="16"/>
        <v/>
      </c>
      <c r="S167" s="50"/>
      <c r="T167" s="12" t="str">
        <f t="shared" si="17"/>
        <v/>
      </c>
      <c r="U167" s="77"/>
      <c r="AA167" s="42"/>
      <c r="AB167" s="44" t="str">
        <f>IF($P167="","0",VLOOKUP($P167,登録データ!$U$4:$V$21,2,FALSE))</f>
        <v>0</v>
      </c>
      <c r="AC167" s="44" t="str">
        <f t="shared" si="18"/>
        <v>00</v>
      </c>
      <c r="AD167" s="44" t="str">
        <f t="shared" si="19"/>
        <v/>
      </c>
      <c r="AE167" s="44" t="str">
        <f t="shared" si="14"/>
        <v>000000</v>
      </c>
      <c r="AF167" s="44" t="str">
        <f t="shared" si="15"/>
        <v/>
      </c>
      <c r="AG167" s="44" t="str">
        <f t="shared" si="20"/>
        <v/>
      </c>
      <c r="AH167" s="147"/>
      <c r="AI167" s="147"/>
    </row>
    <row r="168" spans="2:35" ht="19.5" thickTop="1">
      <c r="B168" s="130">
        <v>50</v>
      </c>
      <c r="C168" s="164"/>
      <c r="D168" s="151"/>
      <c r="E168" s="152"/>
      <c r="F168" s="153"/>
      <c r="G168" s="151"/>
      <c r="H168" s="152"/>
      <c r="I168" s="153"/>
      <c r="J168" s="151"/>
      <c r="K168" s="153"/>
      <c r="L168" s="151"/>
      <c r="M168" s="152"/>
      <c r="N168" s="153"/>
      <c r="O168" s="70" t="s">
        <v>170</v>
      </c>
      <c r="P168" s="76"/>
      <c r="Q168" s="52"/>
      <c r="R168" s="24" t="str">
        <f t="shared" si="16"/>
        <v/>
      </c>
      <c r="S168" s="52"/>
      <c r="T168" s="24" t="str">
        <f t="shared" si="17"/>
        <v/>
      </c>
      <c r="U168" s="80"/>
      <c r="AA168" s="42"/>
      <c r="AB168" s="44" t="str">
        <f>IF($P168="","0",VLOOKUP($P168,登録データ!$U$4:$V$21,2,FALSE))</f>
        <v>0</v>
      </c>
      <c r="AC168" s="44" t="str">
        <f t="shared" si="18"/>
        <v>00</v>
      </c>
      <c r="AD168" s="44" t="str">
        <f t="shared" si="19"/>
        <v/>
      </c>
      <c r="AE168" s="44" t="str">
        <f t="shared" si="14"/>
        <v>000000</v>
      </c>
      <c r="AF168" s="44" t="str">
        <f t="shared" si="15"/>
        <v/>
      </c>
      <c r="AG168" s="44" t="str">
        <f t="shared" si="20"/>
        <v/>
      </c>
      <c r="AH168" s="147" t="str">
        <f>IF($C168="","",IF($C168="@",0,IF(COUNTIF($C$21:$C$620,$C168)=1,0,1)))</f>
        <v/>
      </c>
      <c r="AI168" s="147" t="str">
        <f>IF($L168="","",IF(OR($L168="東京都",$L168="北海道",$L168="大阪府",$L168="京都府",RIGHT($L168,1)="県"),0,1))</f>
        <v/>
      </c>
    </row>
    <row r="169" spans="2:35">
      <c r="B169" s="130"/>
      <c r="C169" s="165"/>
      <c r="D169" s="154"/>
      <c r="E169" s="155"/>
      <c r="F169" s="156"/>
      <c r="G169" s="154"/>
      <c r="H169" s="155"/>
      <c r="I169" s="156"/>
      <c r="J169" s="154"/>
      <c r="K169" s="156"/>
      <c r="L169" s="154"/>
      <c r="M169" s="155"/>
      <c r="N169" s="156"/>
      <c r="O169" s="70" t="s">
        <v>171</v>
      </c>
      <c r="P169" s="39"/>
      <c r="Q169" s="66"/>
      <c r="R169" s="70" t="str">
        <f t="shared" si="16"/>
        <v/>
      </c>
      <c r="S169" s="66"/>
      <c r="T169" s="70" t="str">
        <f t="shared" si="17"/>
        <v/>
      </c>
      <c r="U169" s="67"/>
      <c r="AA169" s="42"/>
      <c r="AB169" s="44" t="str">
        <f>IF($P169="","0",VLOOKUP($P169,登録データ!$U$4:$V$21,2,FALSE))</f>
        <v>0</v>
      </c>
      <c r="AC169" s="44" t="str">
        <f t="shared" si="18"/>
        <v>00</v>
      </c>
      <c r="AD169" s="44" t="str">
        <f t="shared" si="19"/>
        <v/>
      </c>
      <c r="AE169" s="44" t="str">
        <f t="shared" si="14"/>
        <v>000000</v>
      </c>
      <c r="AF169" s="44" t="str">
        <f t="shared" si="15"/>
        <v/>
      </c>
      <c r="AG169" s="44" t="str">
        <f t="shared" si="20"/>
        <v/>
      </c>
      <c r="AH169" s="147"/>
      <c r="AI169" s="147"/>
    </row>
    <row r="170" spans="2:35" ht="19.5" thickBot="1">
      <c r="B170" s="150"/>
      <c r="C170" s="166"/>
      <c r="D170" s="157"/>
      <c r="E170" s="158"/>
      <c r="F170" s="159"/>
      <c r="G170" s="157"/>
      <c r="H170" s="158"/>
      <c r="I170" s="159"/>
      <c r="J170" s="157"/>
      <c r="K170" s="159"/>
      <c r="L170" s="157"/>
      <c r="M170" s="158"/>
      <c r="N170" s="159"/>
      <c r="O170" s="12" t="s">
        <v>206</v>
      </c>
      <c r="P170" s="79"/>
      <c r="Q170" s="50"/>
      <c r="R170" s="12" t="str">
        <f t="shared" si="16"/>
        <v/>
      </c>
      <c r="S170" s="50"/>
      <c r="T170" s="12" t="str">
        <f t="shared" si="17"/>
        <v/>
      </c>
      <c r="U170" s="77"/>
      <c r="AA170" s="42"/>
      <c r="AB170" s="44" t="str">
        <f>IF($P170="","0",VLOOKUP($P170,登録データ!$U$4:$V$21,2,FALSE))</f>
        <v>0</v>
      </c>
      <c r="AC170" s="44" t="str">
        <f t="shared" si="18"/>
        <v>00</v>
      </c>
      <c r="AD170" s="44" t="str">
        <f t="shared" si="19"/>
        <v/>
      </c>
      <c r="AE170" s="44" t="str">
        <f t="shared" si="14"/>
        <v>000000</v>
      </c>
      <c r="AF170" s="44" t="str">
        <f t="shared" si="15"/>
        <v/>
      </c>
      <c r="AG170" s="44" t="str">
        <f t="shared" si="20"/>
        <v/>
      </c>
      <c r="AH170" s="147"/>
      <c r="AI170" s="147"/>
    </row>
    <row r="171" spans="2:35" ht="19.5" thickTop="1">
      <c r="B171" s="130">
        <v>51</v>
      </c>
      <c r="C171" s="164"/>
      <c r="D171" s="151"/>
      <c r="E171" s="152"/>
      <c r="F171" s="153"/>
      <c r="G171" s="151"/>
      <c r="H171" s="152"/>
      <c r="I171" s="153"/>
      <c r="J171" s="151"/>
      <c r="K171" s="153"/>
      <c r="L171" s="151"/>
      <c r="M171" s="152"/>
      <c r="N171" s="153"/>
      <c r="O171" s="70" t="s">
        <v>170</v>
      </c>
      <c r="P171" s="76"/>
      <c r="Q171" s="52"/>
      <c r="R171" s="24" t="str">
        <f t="shared" si="16"/>
        <v/>
      </c>
      <c r="S171" s="52"/>
      <c r="T171" s="24" t="str">
        <f t="shared" si="17"/>
        <v/>
      </c>
      <c r="U171" s="80"/>
      <c r="AA171" s="42"/>
      <c r="AB171" s="44" t="str">
        <f>IF($P171="","0",VLOOKUP($P171,登録データ!$U$4:$V$21,2,FALSE))</f>
        <v>0</v>
      </c>
      <c r="AC171" s="44" t="str">
        <f t="shared" si="18"/>
        <v>00</v>
      </c>
      <c r="AD171" s="44" t="str">
        <f t="shared" si="19"/>
        <v/>
      </c>
      <c r="AE171" s="44" t="str">
        <f t="shared" si="14"/>
        <v>000000</v>
      </c>
      <c r="AF171" s="44" t="str">
        <f t="shared" si="15"/>
        <v/>
      </c>
      <c r="AG171" s="44" t="str">
        <f t="shared" si="20"/>
        <v/>
      </c>
      <c r="AH171" s="147" t="str">
        <f>IF($C171="","",IF($C171="@",0,IF(COUNTIF($C$21:$C$620,$C171)=1,0,1)))</f>
        <v/>
      </c>
      <c r="AI171" s="147" t="str">
        <f>IF($L171="","",IF(OR($L171="東京都",$L171="北海道",$L171="大阪府",$L171="京都府",RIGHT($L171,1)="県"),0,1))</f>
        <v/>
      </c>
    </row>
    <row r="172" spans="2:35">
      <c r="B172" s="130"/>
      <c r="C172" s="165"/>
      <c r="D172" s="154"/>
      <c r="E172" s="155"/>
      <c r="F172" s="156"/>
      <c r="G172" s="154"/>
      <c r="H172" s="155"/>
      <c r="I172" s="156"/>
      <c r="J172" s="154"/>
      <c r="K172" s="156"/>
      <c r="L172" s="154"/>
      <c r="M172" s="155"/>
      <c r="N172" s="156"/>
      <c r="O172" s="70" t="s">
        <v>171</v>
      </c>
      <c r="P172" s="39"/>
      <c r="Q172" s="66"/>
      <c r="R172" s="70" t="str">
        <f t="shared" si="16"/>
        <v/>
      </c>
      <c r="S172" s="66"/>
      <c r="T172" s="70" t="str">
        <f t="shared" si="17"/>
        <v/>
      </c>
      <c r="U172" s="67"/>
      <c r="AA172" s="42"/>
      <c r="AB172" s="44" t="str">
        <f>IF($P172="","0",VLOOKUP($P172,登録データ!$U$4:$V$21,2,FALSE))</f>
        <v>0</v>
      </c>
      <c r="AC172" s="44" t="str">
        <f t="shared" si="18"/>
        <v>00</v>
      </c>
      <c r="AD172" s="44" t="str">
        <f t="shared" si="19"/>
        <v/>
      </c>
      <c r="AE172" s="44" t="str">
        <f t="shared" si="14"/>
        <v>000000</v>
      </c>
      <c r="AF172" s="44" t="str">
        <f t="shared" si="15"/>
        <v/>
      </c>
      <c r="AG172" s="44" t="str">
        <f t="shared" si="20"/>
        <v/>
      </c>
      <c r="AH172" s="147"/>
      <c r="AI172" s="147"/>
    </row>
    <row r="173" spans="2:35" ht="19.5" thickBot="1">
      <c r="B173" s="150"/>
      <c r="C173" s="166"/>
      <c r="D173" s="157"/>
      <c r="E173" s="158"/>
      <c r="F173" s="159"/>
      <c r="G173" s="157"/>
      <c r="H173" s="158"/>
      <c r="I173" s="159"/>
      <c r="J173" s="157"/>
      <c r="K173" s="159"/>
      <c r="L173" s="157"/>
      <c r="M173" s="158"/>
      <c r="N173" s="159"/>
      <c r="O173" s="12" t="s">
        <v>206</v>
      </c>
      <c r="P173" s="79"/>
      <c r="Q173" s="50"/>
      <c r="R173" s="12" t="str">
        <f t="shared" si="16"/>
        <v/>
      </c>
      <c r="S173" s="50"/>
      <c r="T173" s="12" t="str">
        <f t="shared" si="17"/>
        <v/>
      </c>
      <c r="U173" s="77"/>
      <c r="AA173" s="42"/>
      <c r="AB173" s="44" t="str">
        <f>IF($P173="","0",VLOOKUP($P173,登録データ!$U$4:$V$21,2,FALSE))</f>
        <v>0</v>
      </c>
      <c r="AC173" s="44" t="str">
        <f t="shared" si="18"/>
        <v>00</v>
      </c>
      <c r="AD173" s="44" t="str">
        <f t="shared" si="19"/>
        <v/>
      </c>
      <c r="AE173" s="44" t="str">
        <f t="shared" si="14"/>
        <v>000000</v>
      </c>
      <c r="AF173" s="44" t="str">
        <f t="shared" si="15"/>
        <v/>
      </c>
      <c r="AG173" s="44" t="str">
        <f t="shared" si="20"/>
        <v/>
      </c>
      <c r="AH173" s="147"/>
      <c r="AI173" s="147"/>
    </row>
    <row r="174" spans="2:35" ht="19.5" thickTop="1">
      <c r="B174" s="130">
        <v>52</v>
      </c>
      <c r="C174" s="164"/>
      <c r="D174" s="151"/>
      <c r="E174" s="152"/>
      <c r="F174" s="153"/>
      <c r="G174" s="151"/>
      <c r="H174" s="152"/>
      <c r="I174" s="153"/>
      <c r="J174" s="151"/>
      <c r="K174" s="153"/>
      <c r="L174" s="151"/>
      <c r="M174" s="152"/>
      <c r="N174" s="153"/>
      <c r="O174" s="70" t="s">
        <v>170</v>
      </c>
      <c r="P174" s="76"/>
      <c r="Q174" s="52"/>
      <c r="R174" s="24" t="str">
        <f t="shared" si="16"/>
        <v/>
      </c>
      <c r="S174" s="52"/>
      <c r="T174" s="24" t="str">
        <f t="shared" si="17"/>
        <v/>
      </c>
      <c r="U174" s="80"/>
      <c r="AA174" s="42"/>
      <c r="AB174" s="44" t="str">
        <f>IF($P174="","0",VLOOKUP($P174,登録データ!$U$4:$V$21,2,FALSE))</f>
        <v>0</v>
      </c>
      <c r="AC174" s="44" t="str">
        <f t="shared" si="18"/>
        <v>00</v>
      </c>
      <c r="AD174" s="44" t="str">
        <f t="shared" si="19"/>
        <v/>
      </c>
      <c r="AE174" s="44" t="str">
        <f t="shared" si="14"/>
        <v>000000</v>
      </c>
      <c r="AF174" s="44" t="str">
        <f t="shared" si="15"/>
        <v/>
      </c>
      <c r="AG174" s="44" t="str">
        <f t="shared" si="20"/>
        <v/>
      </c>
      <c r="AH174" s="147" t="str">
        <f>IF($C174="","",IF($C174="@",0,IF(COUNTIF($C$21:$C$620,$C174)=1,0,1)))</f>
        <v/>
      </c>
      <c r="AI174" s="147" t="str">
        <f>IF($L174="","",IF(OR($L174="東京都",$L174="北海道",$L174="大阪府",$L174="京都府",RIGHT($L174,1)="県"),0,1))</f>
        <v/>
      </c>
    </row>
    <row r="175" spans="2:35">
      <c r="B175" s="130"/>
      <c r="C175" s="165"/>
      <c r="D175" s="154"/>
      <c r="E175" s="155"/>
      <c r="F175" s="156"/>
      <c r="G175" s="154"/>
      <c r="H175" s="155"/>
      <c r="I175" s="156"/>
      <c r="J175" s="154"/>
      <c r="K175" s="156"/>
      <c r="L175" s="154"/>
      <c r="M175" s="155"/>
      <c r="N175" s="156"/>
      <c r="O175" s="70" t="s">
        <v>171</v>
      </c>
      <c r="P175" s="39"/>
      <c r="Q175" s="66"/>
      <c r="R175" s="70" t="str">
        <f t="shared" si="16"/>
        <v/>
      </c>
      <c r="S175" s="66"/>
      <c r="T175" s="70" t="str">
        <f t="shared" si="17"/>
        <v/>
      </c>
      <c r="U175" s="67"/>
      <c r="AA175" s="42"/>
      <c r="AB175" s="44" t="str">
        <f>IF($P175="","0",VLOOKUP($P175,登録データ!$U$4:$V$21,2,FALSE))</f>
        <v>0</v>
      </c>
      <c r="AC175" s="44" t="str">
        <f t="shared" si="18"/>
        <v>00</v>
      </c>
      <c r="AD175" s="44" t="str">
        <f t="shared" si="19"/>
        <v/>
      </c>
      <c r="AE175" s="44" t="str">
        <f t="shared" si="14"/>
        <v>000000</v>
      </c>
      <c r="AF175" s="44" t="str">
        <f t="shared" si="15"/>
        <v/>
      </c>
      <c r="AG175" s="44" t="str">
        <f t="shared" si="20"/>
        <v/>
      </c>
      <c r="AH175" s="147"/>
      <c r="AI175" s="147"/>
    </row>
    <row r="176" spans="2:35" ht="19.5" thickBot="1">
      <c r="B176" s="150"/>
      <c r="C176" s="166"/>
      <c r="D176" s="157"/>
      <c r="E176" s="158"/>
      <c r="F176" s="159"/>
      <c r="G176" s="157"/>
      <c r="H176" s="158"/>
      <c r="I176" s="159"/>
      <c r="J176" s="157"/>
      <c r="K176" s="159"/>
      <c r="L176" s="157"/>
      <c r="M176" s="158"/>
      <c r="N176" s="159"/>
      <c r="O176" s="12" t="s">
        <v>206</v>
      </c>
      <c r="P176" s="79"/>
      <c r="Q176" s="50"/>
      <c r="R176" s="12" t="str">
        <f t="shared" si="16"/>
        <v/>
      </c>
      <c r="S176" s="50"/>
      <c r="T176" s="12" t="str">
        <f t="shared" si="17"/>
        <v/>
      </c>
      <c r="U176" s="77"/>
      <c r="AA176" s="42"/>
      <c r="AB176" s="44" t="str">
        <f>IF($P176="","0",VLOOKUP($P176,登録データ!$U$4:$V$21,2,FALSE))</f>
        <v>0</v>
      </c>
      <c r="AC176" s="44" t="str">
        <f t="shared" si="18"/>
        <v>00</v>
      </c>
      <c r="AD176" s="44" t="str">
        <f t="shared" si="19"/>
        <v/>
      </c>
      <c r="AE176" s="44" t="str">
        <f t="shared" si="14"/>
        <v>000000</v>
      </c>
      <c r="AF176" s="44" t="str">
        <f t="shared" si="15"/>
        <v/>
      </c>
      <c r="AG176" s="44" t="str">
        <f t="shared" si="20"/>
        <v/>
      </c>
      <c r="AH176" s="147"/>
      <c r="AI176" s="147"/>
    </row>
    <row r="177" spans="2:35" ht="19.5" thickTop="1">
      <c r="B177" s="130">
        <v>53</v>
      </c>
      <c r="C177" s="164"/>
      <c r="D177" s="151"/>
      <c r="E177" s="152"/>
      <c r="F177" s="153"/>
      <c r="G177" s="151"/>
      <c r="H177" s="152"/>
      <c r="I177" s="153"/>
      <c r="J177" s="151"/>
      <c r="K177" s="153"/>
      <c r="L177" s="151"/>
      <c r="M177" s="152"/>
      <c r="N177" s="153"/>
      <c r="O177" s="70" t="s">
        <v>170</v>
      </c>
      <c r="P177" s="76"/>
      <c r="Q177" s="52"/>
      <c r="R177" s="24" t="str">
        <f t="shared" si="16"/>
        <v/>
      </c>
      <c r="S177" s="52"/>
      <c r="T177" s="24" t="str">
        <f t="shared" si="17"/>
        <v/>
      </c>
      <c r="U177" s="80"/>
      <c r="AA177" s="42"/>
      <c r="AB177" s="44" t="str">
        <f>IF($P177="","0",VLOOKUP($P177,登録データ!$U$4:$V$21,2,FALSE))</f>
        <v>0</v>
      </c>
      <c r="AC177" s="44" t="str">
        <f t="shared" si="18"/>
        <v>00</v>
      </c>
      <c r="AD177" s="44" t="str">
        <f t="shared" si="19"/>
        <v/>
      </c>
      <c r="AE177" s="44" t="str">
        <f t="shared" si="14"/>
        <v>000000</v>
      </c>
      <c r="AF177" s="44" t="str">
        <f t="shared" si="15"/>
        <v/>
      </c>
      <c r="AG177" s="44" t="str">
        <f t="shared" si="20"/>
        <v/>
      </c>
      <c r="AH177" s="147" t="str">
        <f>IF($C177="","",IF($C177="@",0,IF(COUNTIF($C$21:$C$620,$C177)=1,0,1)))</f>
        <v/>
      </c>
      <c r="AI177" s="147" t="str">
        <f>IF($L177="","",IF(OR($L177="東京都",$L177="北海道",$L177="大阪府",$L177="京都府",RIGHT($L177,1)="県"),0,1))</f>
        <v/>
      </c>
    </row>
    <row r="178" spans="2:35">
      <c r="B178" s="130"/>
      <c r="C178" s="165"/>
      <c r="D178" s="154"/>
      <c r="E178" s="155"/>
      <c r="F178" s="156"/>
      <c r="G178" s="154"/>
      <c r="H178" s="155"/>
      <c r="I178" s="156"/>
      <c r="J178" s="154"/>
      <c r="K178" s="156"/>
      <c r="L178" s="154"/>
      <c r="M178" s="155"/>
      <c r="N178" s="156"/>
      <c r="O178" s="70" t="s">
        <v>171</v>
      </c>
      <c r="P178" s="39"/>
      <c r="Q178" s="66"/>
      <c r="R178" s="70" t="str">
        <f t="shared" si="16"/>
        <v/>
      </c>
      <c r="S178" s="66"/>
      <c r="T178" s="70" t="str">
        <f t="shared" si="17"/>
        <v/>
      </c>
      <c r="U178" s="67"/>
      <c r="AA178" s="42"/>
      <c r="AB178" s="44" t="str">
        <f>IF($P178="","0",VLOOKUP($P178,登録データ!$U$4:$V$21,2,FALSE))</f>
        <v>0</v>
      </c>
      <c r="AC178" s="44" t="str">
        <f t="shared" si="18"/>
        <v>00</v>
      </c>
      <c r="AD178" s="44" t="str">
        <f t="shared" si="19"/>
        <v/>
      </c>
      <c r="AE178" s="44" t="str">
        <f t="shared" si="14"/>
        <v>000000</v>
      </c>
      <c r="AF178" s="44" t="str">
        <f t="shared" si="15"/>
        <v/>
      </c>
      <c r="AG178" s="44" t="str">
        <f t="shared" si="20"/>
        <v/>
      </c>
      <c r="AH178" s="147"/>
      <c r="AI178" s="147"/>
    </row>
    <row r="179" spans="2:35" ht="19.5" thickBot="1">
      <c r="B179" s="150"/>
      <c r="C179" s="166"/>
      <c r="D179" s="157"/>
      <c r="E179" s="158"/>
      <c r="F179" s="159"/>
      <c r="G179" s="157"/>
      <c r="H179" s="158"/>
      <c r="I179" s="159"/>
      <c r="J179" s="157"/>
      <c r="K179" s="159"/>
      <c r="L179" s="157"/>
      <c r="M179" s="158"/>
      <c r="N179" s="159"/>
      <c r="O179" s="12" t="s">
        <v>206</v>
      </c>
      <c r="P179" s="79"/>
      <c r="Q179" s="50"/>
      <c r="R179" s="12" t="str">
        <f t="shared" si="16"/>
        <v/>
      </c>
      <c r="S179" s="50"/>
      <c r="T179" s="12" t="str">
        <f t="shared" si="17"/>
        <v/>
      </c>
      <c r="U179" s="77"/>
      <c r="AA179" s="42"/>
      <c r="AB179" s="44" t="str">
        <f>IF($P179="","0",VLOOKUP($P179,登録データ!$U$4:$V$21,2,FALSE))</f>
        <v>0</v>
      </c>
      <c r="AC179" s="44" t="str">
        <f t="shared" si="18"/>
        <v>00</v>
      </c>
      <c r="AD179" s="44" t="str">
        <f t="shared" si="19"/>
        <v/>
      </c>
      <c r="AE179" s="44" t="str">
        <f t="shared" si="14"/>
        <v>000000</v>
      </c>
      <c r="AF179" s="44" t="str">
        <f t="shared" si="15"/>
        <v/>
      </c>
      <c r="AG179" s="44" t="str">
        <f t="shared" si="20"/>
        <v/>
      </c>
      <c r="AH179" s="147"/>
      <c r="AI179" s="147"/>
    </row>
    <row r="180" spans="2:35" ht="19.5" thickTop="1">
      <c r="B180" s="130">
        <v>54</v>
      </c>
      <c r="C180" s="164"/>
      <c r="D180" s="151"/>
      <c r="E180" s="152"/>
      <c r="F180" s="153"/>
      <c r="G180" s="151"/>
      <c r="H180" s="152"/>
      <c r="I180" s="153"/>
      <c r="J180" s="151"/>
      <c r="K180" s="153"/>
      <c r="L180" s="151"/>
      <c r="M180" s="152"/>
      <c r="N180" s="153"/>
      <c r="O180" s="70" t="s">
        <v>170</v>
      </c>
      <c r="P180" s="76"/>
      <c r="Q180" s="52"/>
      <c r="R180" s="24" t="str">
        <f t="shared" si="16"/>
        <v/>
      </c>
      <c r="S180" s="52"/>
      <c r="T180" s="24" t="str">
        <f t="shared" si="17"/>
        <v/>
      </c>
      <c r="U180" s="80"/>
      <c r="AA180" s="42"/>
      <c r="AB180" s="44" t="str">
        <f>IF($P180="","0",VLOOKUP($P180,登録データ!$U$4:$V$21,2,FALSE))</f>
        <v>0</v>
      </c>
      <c r="AC180" s="44" t="str">
        <f t="shared" si="18"/>
        <v>00</v>
      </c>
      <c r="AD180" s="44" t="str">
        <f t="shared" si="19"/>
        <v/>
      </c>
      <c r="AE180" s="44" t="str">
        <f t="shared" si="14"/>
        <v>000000</v>
      </c>
      <c r="AF180" s="44" t="str">
        <f t="shared" si="15"/>
        <v/>
      </c>
      <c r="AG180" s="44" t="str">
        <f t="shared" si="20"/>
        <v/>
      </c>
      <c r="AH180" s="147" t="str">
        <f>IF($C180="","",IF($C180="@",0,IF(COUNTIF($C$21:$C$620,$C180)=1,0,1)))</f>
        <v/>
      </c>
      <c r="AI180" s="147" t="str">
        <f>IF($L180="","",IF(OR($L180="東京都",$L180="北海道",$L180="大阪府",$L180="京都府",RIGHT($L180,1)="県"),0,1))</f>
        <v/>
      </c>
    </row>
    <row r="181" spans="2:35">
      <c r="B181" s="130"/>
      <c r="C181" s="165"/>
      <c r="D181" s="154"/>
      <c r="E181" s="155"/>
      <c r="F181" s="156"/>
      <c r="G181" s="154"/>
      <c r="H181" s="155"/>
      <c r="I181" s="156"/>
      <c r="J181" s="154"/>
      <c r="K181" s="156"/>
      <c r="L181" s="154"/>
      <c r="M181" s="155"/>
      <c r="N181" s="156"/>
      <c r="O181" s="70" t="s">
        <v>171</v>
      </c>
      <c r="P181" s="39"/>
      <c r="Q181" s="66"/>
      <c r="R181" s="70" t="str">
        <f t="shared" si="16"/>
        <v/>
      </c>
      <c r="S181" s="66"/>
      <c r="T181" s="70" t="str">
        <f t="shared" si="17"/>
        <v/>
      </c>
      <c r="U181" s="67"/>
      <c r="AA181" s="42"/>
      <c r="AB181" s="44" t="str">
        <f>IF($P181="","0",VLOOKUP($P181,登録データ!$U$4:$V$21,2,FALSE))</f>
        <v>0</v>
      </c>
      <c r="AC181" s="44" t="str">
        <f t="shared" si="18"/>
        <v>00</v>
      </c>
      <c r="AD181" s="44" t="str">
        <f t="shared" si="19"/>
        <v/>
      </c>
      <c r="AE181" s="44" t="str">
        <f t="shared" si="14"/>
        <v>000000</v>
      </c>
      <c r="AF181" s="44" t="str">
        <f t="shared" si="15"/>
        <v/>
      </c>
      <c r="AG181" s="44" t="str">
        <f t="shared" si="20"/>
        <v/>
      </c>
      <c r="AH181" s="147"/>
      <c r="AI181" s="147"/>
    </row>
    <row r="182" spans="2:35" ht="19.5" thickBot="1">
      <c r="B182" s="150"/>
      <c r="C182" s="166"/>
      <c r="D182" s="157"/>
      <c r="E182" s="158"/>
      <c r="F182" s="159"/>
      <c r="G182" s="157"/>
      <c r="H182" s="158"/>
      <c r="I182" s="159"/>
      <c r="J182" s="157"/>
      <c r="K182" s="159"/>
      <c r="L182" s="157"/>
      <c r="M182" s="158"/>
      <c r="N182" s="159"/>
      <c r="O182" s="12" t="s">
        <v>206</v>
      </c>
      <c r="P182" s="79"/>
      <c r="Q182" s="50"/>
      <c r="R182" s="12" t="str">
        <f t="shared" si="16"/>
        <v/>
      </c>
      <c r="S182" s="50"/>
      <c r="T182" s="12" t="str">
        <f t="shared" si="17"/>
        <v/>
      </c>
      <c r="U182" s="77"/>
      <c r="AA182" s="42"/>
      <c r="AB182" s="44" t="str">
        <f>IF($P182="","0",VLOOKUP($P182,登録データ!$U$4:$V$21,2,FALSE))</f>
        <v>0</v>
      </c>
      <c r="AC182" s="44" t="str">
        <f t="shared" si="18"/>
        <v>00</v>
      </c>
      <c r="AD182" s="44" t="str">
        <f t="shared" si="19"/>
        <v/>
      </c>
      <c r="AE182" s="44" t="str">
        <f t="shared" si="14"/>
        <v>000000</v>
      </c>
      <c r="AF182" s="44" t="str">
        <f t="shared" si="15"/>
        <v/>
      </c>
      <c r="AG182" s="44" t="str">
        <f t="shared" si="20"/>
        <v/>
      </c>
      <c r="AH182" s="147"/>
      <c r="AI182" s="147"/>
    </row>
    <row r="183" spans="2:35" ht="19.5" thickTop="1">
      <c r="B183" s="130">
        <v>55</v>
      </c>
      <c r="C183" s="164"/>
      <c r="D183" s="151"/>
      <c r="E183" s="152"/>
      <c r="F183" s="153"/>
      <c r="G183" s="151"/>
      <c r="H183" s="152"/>
      <c r="I183" s="153"/>
      <c r="J183" s="151"/>
      <c r="K183" s="153"/>
      <c r="L183" s="151"/>
      <c r="M183" s="152"/>
      <c r="N183" s="153"/>
      <c r="O183" s="70" t="s">
        <v>170</v>
      </c>
      <c r="P183" s="76"/>
      <c r="Q183" s="52"/>
      <c r="R183" s="24" t="str">
        <f t="shared" si="16"/>
        <v/>
      </c>
      <c r="S183" s="52"/>
      <c r="T183" s="24" t="str">
        <f t="shared" si="17"/>
        <v/>
      </c>
      <c r="U183" s="80"/>
      <c r="AA183" s="42"/>
      <c r="AB183" s="44" t="str">
        <f>IF($P183="","0",VLOOKUP($P183,登録データ!$U$4:$V$21,2,FALSE))</f>
        <v>0</v>
      </c>
      <c r="AC183" s="44" t="str">
        <f t="shared" si="18"/>
        <v>00</v>
      </c>
      <c r="AD183" s="44" t="str">
        <f t="shared" si="19"/>
        <v/>
      </c>
      <c r="AE183" s="44" t="str">
        <f t="shared" si="14"/>
        <v>000000</v>
      </c>
      <c r="AF183" s="44" t="str">
        <f t="shared" si="15"/>
        <v/>
      </c>
      <c r="AG183" s="44" t="str">
        <f t="shared" si="20"/>
        <v/>
      </c>
      <c r="AH183" s="147" t="str">
        <f>IF($C183="","",IF($C183="@",0,IF(COUNTIF($C$21:$C$620,$C183)=1,0,1)))</f>
        <v/>
      </c>
      <c r="AI183" s="147" t="str">
        <f>IF($L183="","",IF(OR($L183="東京都",$L183="北海道",$L183="大阪府",$L183="京都府",RIGHT($L183,1)="県"),0,1))</f>
        <v/>
      </c>
    </row>
    <row r="184" spans="2:35">
      <c r="B184" s="130"/>
      <c r="C184" s="165"/>
      <c r="D184" s="154"/>
      <c r="E184" s="155"/>
      <c r="F184" s="156"/>
      <c r="G184" s="154"/>
      <c r="H184" s="155"/>
      <c r="I184" s="156"/>
      <c r="J184" s="154"/>
      <c r="K184" s="156"/>
      <c r="L184" s="154"/>
      <c r="M184" s="155"/>
      <c r="N184" s="156"/>
      <c r="O184" s="70" t="s">
        <v>171</v>
      </c>
      <c r="P184" s="39"/>
      <c r="Q184" s="66"/>
      <c r="R184" s="70" t="str">
        <f t="shared" si="16"/>
        <v/>
      </c>
      <c r="S184" s="66"/>
      <c r="T184" s="70" t="str">
        <f t="shared" si="17"/>
        <v/>
      </c>
      <c r="U184" s="67"/>
      <c r="AA184" s="42"/>
      <c r="AB184" s="44" t="str">
        <f>IF($P184="","0",VLOOKUP($P184,登録データ!$U$4:$V$21,2,FALSE))</f>
        <v>0</v>
      </c>
      <c r="AC184" s="44" t="str">
        <f t="shared" si="18"/>
        <v>00</v>
      </c>
      <c r="AD184" s="44" t="str">
        <f t="shared" si="19"/>
        <v/>
      </c>
      <c r="AE184" s="44" t="str">
        <f t="shared" si="14"/>
        <v>000000</v>
      </c>
      <c r="AF184" s="44" t="str">
        <f t="shared" si="15"/>
        <v/>
      </c>
      <c r="AG184" s="44" t="str">
        <f t="shared" si="20"/>
        <v/>
      </c>
      <c r="AH184" s="147"/>
      <c r="AI184" s="147"/>
    </row>
    <row r="185" spans="2:35" ht="19.5" thickBot="1">
      <c r="B185" s="150"/>
      <c r="C185" s="166"/>
      <c r="D185" s="157"/>
      <c r="E185" s="158"/>
      <c r="F185" s="159"/>
      <c r="G185" s="157"/>
      <c r="H185" s="158"/>
      <c r="I185" s="159"/>
      <c r="J185" s="157"/>
      <c r="K185" s="159"/>
      <c r="L185" s="157"/>
      <c r="M185" s="158"/>
      <c r="N185" s="159"/>
      <c r="O185" s="12" t="s">
        <v>206</v>
      </c>
      <c r="P185" s="79"/>
      <c r="Q185" s="50"/>
      <c r="R185" s="12" t="str">
        <f t="shared" si="16"/>
        <v/>
      </c>
      <c r="S185" s="50"/>
      <c r="T185" s="12" t="str">
        <f t="shared" si="17"/>
        <v/>
      </c>
      <c r="U185" s="77"/>
      <c r="AA185" s="42"/>
      <c r="AB185" s="44" t="str">
        <f>IF($P185="","0",VLOOKUP($P185,登録データ!$U$4:$V$21,2,FALSE))</f>
        <v>0</v>
      </c>
      <c r="AC185" s="44" t="str">
        <f t="shared" si="18"/>
        <v>00</v>
      </c>
      <c r="AD185" s="44" t="str">
        <f t="shared" si="19"/>
        <v/>
      </c>
      <c r="AE185" s="44" t="str">
        <f t="shared" si="14"/>
        <v>000000</v>
      </c>
      <c r="AF185" s="44" t="str">
        <f t="shared" si="15"/>
        <v/>
      </c>
      <c r="AG185" s="44" t="str">
        <f t="shared" si="20"/>
        <v/>
      </c>
      <c r="AH185" s="147"/>
      <c r="AI185" s="147"/>
    </row>
    <row r="186" spans="2:35" ht="19.5" thickTop="1">
      <c r="B186" s="130">
        <v>56</v>
      </c>
      <c r="C186" s="164"/>
      <c r="D186" s="151"/>
      <c r="E186" s="152"/>
      <c r="F186" s="153"/>
      <c r="G186" s="151"/>
      <c r="H186" s="152"/>
      <c r="I186" s="153"/>
      <c r="J186" s="151"/>
      <c r="K186" s="153"/>
      <c r="L186" s="151"/>
      <c r="M186" s="152"/>
      <c r="N186" s="153"/>
      <c r="O186" s="70" t="s">
        <v>170</v>
      </c>
      <c r="P186" s="76"/>
      <c r="Q186" s="52"/>
      <c r="R186" s="24" t="str">
        <f t="shared" si="16"/>
        <v/>
      </c>
      <c r="S186" s="52"/>
      <c r="T186" s="24" t="str">
        <f t="shared" si="17"/>
        <v/>
      </c>
      <c r="U186" s="80"/>
      <c r="AA186" s="42"/>
      <c r="AB186" s="44" t="str">
        <f>IF($P186="","0",VLOOKUP($P186,登録データ!$U$4:$V$21,2,FALSE))</f>
        <v>0</v>
      </c>
      <c r="AC186" s="44" t="str">
        <f t="shared" si="18"/>
        <v>00</v>
      </c>
      <c r="AD186" s="44" t="str">
        <f t="shared" si="19"/>
        <v/>
      </c>
      <c r="AE186" s="44" t="str">
        <f t="shared" si="14"/>
        <v>000000</v>
      </c>
      <c r="AF186" s="44" t="str">
        <f t="shared" si="15"/>
        <v/>
      </c>
      <c r="AG186" s="44" t="str">
        <f t="shared" si="20"/>
        <v/>
      </c>
      <c r="AH186" s="147" t="str">
        <f>IF($C186="","",IF($C186="@",0,IF(COUNTIF($C$21:$C$620,$C186)=1,0,1)))</f>
        <v/>
      </c>
      <c r="AI186" s="147" t="str">
        <f>IF($L186="","",IF(OR($L186="東京都",$L186="北海道",$L186="大阪府",$L186="京都府",RIGHT($L186,1)="県"),0,1))</f>
        <v/>
      </c>
    </row>
    <row r="187" spans="2:35">
      <c r="B187" s="130"/>
      <c r="C187" s="165"/>
      <c r="D187" s="154"/>
      <c r="E187" s="155"/>
      <c r="F187" s="156"/>
      <c r="G187" s="154"/>
      <c r="H187" s="155"/>
      <c r="I187" s="156"/>
      <c r="J187" s="154"/>
      <c r="K187" s="156"/>
      <c r="L187" s="154"/>
      <c r="M187" s="155"/>
      <c r="N187" s="156"/>
      <c r="O187" s="70" t="s">
        <v>171</v>
      </c>
      <c r="P187" s="39"/>
      <c r="Q187" s="66"/>
      <c r="R187" s="70" t="str">
        <f t="shared" si="16"/>
        <v/>
      </c>
      <c r="S187" s="66"/>
      <c r="T187" s="70" t="str">
        <f t="shared" si="17"/>
        <v/>
      </c>
      <c r="U187" s="67"/>
      <c r="AA187" s="42"/>
      <c r="AB187" s="44" t="str">
        <f>IF($P187="","0",VLOOKUP($P187,登録データ!$U$4:$V$21,2,FALSE))</f>
        <v>0</v>
      </c>
      <c r="AC187" s="44" t="str">
        <f t="shared" si="18"/>
        <v>00</v>
      </c>
      <c r="AD187" s="44" t="str">
        <f t="shared" si="19"/>
        <v/>
      </c>
      <c r="AE187" s="44" t="str">
        <f t="shared" si="14"/>
        <v>000000</v>
      </c>
      <c r="AF187" s="44" t="str">
        <f t="shared" si="15"/>
        <v/>
      </c>
      <c r="AG187" s="44" t="str">
        <f t="shared" si="20"/>
        <v/>
      </c>
      <c r="AH187" s="147"/>
      <c r="AI187" s="147"/>
    </row>
    <row r="188" spans="2:35" ht="19.5" thickBot="1">
      <c r="B188" s="150"/>
      <c r="C188" s="166"/>
      <c r="D188" s="157"/>
      <c r="E188" s="158"/>
      <c r="F188" s="159"/>
      <c r="G188" s="157"/>
      <c r="H188" s="158"/>
      <c r="I188" s="159"/>
      <c r="J188" s="157"/>
      <c r="K188" s="159"/>
      <c r="L188" s="157"/>
      <c r="M188" s="158"/>
      <c r="N188" s="159"/>
      <c r="O188" s="12" t="s">
        <v>206</v>
      </c>
      <c r="P188" s="79"/>
      <c r="Q188" s="50"/>
      <c r="R188" s="12" t="str">
        <f t="shared" si="16"/>
        <v/>
      </c>
      <c r="S188" s="50"/>
      <c r="T188" s="12" t="str">
        <f t="shared" si="17"/>
        <v/>
      </c>
      <c r="U188" s="77"/>
      <c r="AA188" s="42"/>
      <c r="AB188" s="44" t="str">
        <f>IF($P188="","0",VLOOKUP($P188,登録データ!$U$4:$V$21,2,FALSE))</f>
        <v>0</v>
      </c>
      <c r="AC188" s="44" t="str">
        <f t="shared" si="18"/>
        <v>00</v>
      </c>
      <c r="AD188" s="44" t="str">
        <f t="shared" si="19"/>
        <v/>
      </c>
      <c r="AE188" s="44" t="str">
        <f t="shared" si="14"/>
        <v>000000</v>
      </c>
      <c r="AF188" s="44" t="str">
        <f t="shared" si="15"/>
        <v/>
      </c>
      <c r="AG188" s="44" t="str">
        <f t="shared" si="20"/>
        <v/>
      </c>
      <c r="AH188" s="147"/>
      <c r="AI188" s="147"/>
    </row>
    <row r="189" spans="2:35" ht="19.5" thickTop="1">
      <c r="B189" s="130">
        <v>57</v>
      </c>
      <c r="C189" s="164"/>
      <c r="D189" s="151"/>
      <c r="E189" s="152"/>
      <c r="F189" s="153"/>
      <c r="G189" s="151"/>
      <c r="H189" s="152"/>
      <c r="I189" s="153"/>
      <c r="J189" s="151"/>
      <c r="K189" s="153"/>
      <c r="L189" s="151"/>
      <c r="M189" s="152"/>
      <c r="N189" s="153"/>
      <c r="O189" s="70" t="s">
        <v>170</v>
      </c>
      <c r="P189" s="76"/>
      <c r="Q189" s="52"/>
      <c r="R189" s="24" t="str">
        <f t="shared" si="16"/>
        <v/>
      </c>
      <c r="S189" s="52"/>
      <c r="T189" s="24" t="str">
        <f t="shared" si="17"/>
        <v/>
      </c>
      <c r="U189" s="80"/>
      <c r="AA189" s="42"/>
      <c r="AB189" s="44" t="str">
        <f>IF($P189="","0",VLOOKUP($P189,登録データ!$U$4:$V$21,2,FALSE))</f>
        <v>0</v>
      </c>
      <c r="AC189" s="44" t="str">
        <f t="shared" si="18"/>
        <v>00</v>
      </c>
      <c r="AD189" s="44" t="str">
        <f t="shared" si="19"/>
        <v/>
      </c>
      <c r="AE189" s="44" t="str">
        <f t="shared" si="14"/>
        <v>000000</v>
      </c>
      <c r="AF189" s="44" t="str">
        <f t="shared" si="15"/>
        <v/>
      </c>
      <c r="AG189" s="44" t="str">
        <f t="shared" si="20"/>
        <v/>
      </c>
      <c r="AH189" s="147" t="str">
        <f>IF($C189="","",IF($C189="@",0,IF(COUNTIF($C$21:$C$620,$C189)=1,0,1)))</f>
        <v/>
      </c>
      <c r="AI189" s="147" t="str">
        <f>IF($L189="","",IF(OR($L189="東京都",$L189="北海道",$L189="大阪府",$L189="京都府",RIGHT($L189,1)="県"),0,1))</f>
        <v/>
      </c>
    </row>
    <row r="190" spans="2:35">
      <c r="B190" s="130"/>
      <c r="C190" s="165"/>
      <c r="D190" s="154"/>
      <c r="E190" s="155"/>
      <c r="F190" s="156"/>
      <c r="G190" s="154"/>
      <c r="H190" s="155"/>
      <c r="I190" s="156"/>
      <c r="J190" s="154"/>
      <c r="K190" s="156"/>
      <c r="L190" s="154"/>
      <c r="M190" s="155"/>
      <c r="N190" s="156"/>
      <c r="O190" s="70" t="s">
        <v>171</v>
      </c>
      <c r="P190" s="39"/>
      <c r="Q190" s="66"/>
      <c r="R190" s="70" t="str">
        <f t="shared" si="16"/>
        <v/>
      </c>
      <c r="S190" s="66"/>
      <c r="T190" s="70" t="str">
        <f t="shared" si="17"/>
        <v/>
      </c>
      <c r="U190" s="67"/>
      <c r="AA190" s="42"/>
      <c r="AB190" s="44" t="str">
        <f>IF($P190="","0",VLOOKUP($P190,登録データ!$U$4:$V$21,2,FALSE))</f>
        <v>0</v>
      </c>
      <c r="AC190" s="44" t="str">
        <f t="shared" si="18"/>
        <v>00</v>
      </c>
      <c r="AD190" s="44" t="str">
        <f t="shared" si="19"/>
        <v/>
      </c>
      <c r="AE190" s="44" t="str">
        <f t="shared" si="14"/>
        <v>000000</v>
      </c>
      <c r="AF190" s="44" t="str">
        <f t="shared" si="15"/>
        <v/>
      </c>
      <c r="AG190" s="44" t="str">
        <f t="shared" si="20"/>
        <v/>
      </c>
      <c r="AH190" s="147"/>
      <c r="AI190" s="147"/>
    </row>
    <row r="191" spans="2:35" ht="19.5" thickBot="1">
      <c r="B191" s="150"/>
      <c r="C191" s="166"/>
      <c r="D191" s="157"/>
      <c r="E191" s="158"/>
      <c r="F191" s="159"/>
      <c r="G191" s="157"/>
      <c r="H191" s="158"/>
      <c r="I191" s="159"/>
      <c r="J191" s="157"/>
      <c r="K191" s="159"/>
      <c r="L191" s="157"/>
      <c r="M191" s="158"/>
      <c r="N191" s="159"/>
      <c r="O191" s="12" t="s">
        <v>206</v>
      </c>
      <c r="P191" s="79"/>
      <c r="Q191" s="50"/>
      <c r="R191" s="12" t="str">
        <f t="shared" si="16"/>
        <v/>
      </c>
      <c r="S191" s="50"/>
      <c r="T191" s="12" t="str">
        <f t="shared" si="17"/>
        <v/>
      </c>
      <c r="U191" s="77"/>
      <c r="AA191" s="42"/>
      <c r="AB191" s="44" t="str">
        <f>IF($P191="","0",VLOOKUP($P191,登録データ!$U$4:$V$21,2,FALSE))</f>
        <v>0</v>
      </c>
      <c r="AC191" s="44" t="str">
        <f t="shared" si="18"/>
        <v>00</v>
      </c>
      <c r="AD191" s="44" t="str">
        <f t="shared" si="19"/>
        <v/>
      </c>
      <c r="AE191" s="44" t="str">
        <f t="shared" si="14"/>
        <v>000000</v>
      </c>
      <c r="AF191" s="44" t="str">
        <f t="shared" si="15"/>
        <v/>
      </c>
      <c r="AG191" s="44" t="str">
        <f t="shared" si="20"/>
        <v/>
      </c>
      <c r="AH191" s="147"/>
      <c r="AI191" s="147"/>
    </row>
    <row r="192" spans="2:35" ht="19.5" thickTop="1">
      <c r="B192" s="130">
        <v>58</v>
      </c>
      <c r="C192" s="164"/>
      <c r="D192" s="151"/>
      <c r="E192" s="152"/>
      <c r="F192" s="153"/>
      <c r="G192" s="151"/>
      <c r="H192" s="152"/>
      <c r="I192" s="153"/>
      <c r="J192" s="151"/>
      <c r="K192" s="153"/>
      <c r="L192" s="151"/>
      <c r="M192" s="152"/>
      <c r="N192" s="153"/>
      <c r="O192" s="70" t="s">
        <v>170</v>
      </c>
      <c r="P192" s="76"/>
      <c r="Q192" s="52"/>
      <c r="R192" s="24" t="str">
        <f t="shared" si="16"/>
        <v/>
      </c>
      <c r="S192" s="52"/>
      <c r="T192" s="24" t="str">
        <f t="shared" si="17"/>
        <v/>
      </c>
      <c r="U192" s="80"/>
      <c r="AA192" s="42"/>
      <c r="AB192" s="44" t="str">
        <f>IF($P192="","0",VLOOKUP($P192,登録データ!$U$4:$V$21,2,FALSE))</f>
        <v>0</v>
      </c>
      <c r="AC192" s="44" t="str">
        <f t="shared" si="18"/>
        <v>00</v>
      </c>
      <c r="AD192" s="44" t="str">
        <f t="shared" si="19"/>
        <v/>
      </c>
      <c r="AE192" s="44" t="str">
        <f t="shared" si="14"/>
        <v>000000</v>
      </c>
      <c r="AF192" s="44" t="str">
        <f t="shared" si="15"/>
        <v/>
      </c>
      <c r="AG192" s="44" t="str">
        <f t="shared" si="20"/>
        <v/>
      </c>
      <c r="AH192" s="147" t="str">
        <f>IF($C192="","",IF($C192="@",0,IF(COUNTIF($C$21:$C$620,$C192)=1,0,1)))</f>
        <v/>
      </c>
      <c r="AI192" s="147" t="str">
        <f>IF($L192="","",IF(OR($L192="東京都",$L192="北海道",$L192="大阪府",$L192="京都府",RIGHT($L192,1)="県"),0,1))</f>
        <v/>
      </c>
    </row>
    <row r="193" spans="2:35">
      <c r="B193" s="130"/>
      <c r="C193" s="165"/>
      <c r="D193" s="154"/>
      <c r="E193" s="155"/>
      <c r="F193" s="156"/>
      <c r="G193" s="154"/>
      <c r="H193" s="155"/>
      <c r="I193" s="156"/>
      <c r="J193" s="154"/>
      <c r="K193" s="156"/>
      <c r="L193" s="154"/>
      <c r="M193" s="155"/>
      <c r="N193" s="156"/>
      <c r="O193" s="70" t="s">
        <v>171</v>
      </c>
      <c r="P193" s="39"/>
      <c r="Q193" s="66"/>
      <c r="R193" s="70" t="str">
        <f t="shared" si="16"/>
        <v/>
      </c>
      <c r="S193" s="66"/>
      <c r="T193" s="70" t="str">
        <f t="shared" si="17"/>
        <v/>
      </c>
      <c r="U193" s="67"/>
      <c r="AA193" s="42"/>
      <c r="AB193" s="44" t="str">
        <f>IF($P193="","0",VLOOKUP($P193,登録データ!$U$4:$V$21,2,FALSE))</f>
        <v>0</v>
      </c>
      <c r="AC193" s="44" t="str">
        <f t="shared" si="18"/>
        <v>00</v>
      </c>
      <c r="AD193" s="44" t="str">
        <f t="shared" si="19"/>
        <v/>
      </c>
      <c r="AE193" s="44" t="str">
        <f t="shared" si="14"/>
        <v>000000</v>
      </c>
      <c r="AF193" s="44" t="str">
        <f t="shared" si="15"/>
        <v/>
      </c>
      <c r="AG193" s="44" t="str">
        <f t="shared" si="20"/>
        <v/>
      </c>
      <c r="AH193" s="147"/>
      <c r="AI193" s="147"/>
    </row>
    <row r="194" spans="2:35" ht="19.5" thickBot="1">
      <c r="B194" s="150"/>
      <c r="C194" s="166"/>
      <c r="D194" s="157"/>
      <c r="E194" s="158"/>
      <c r="F194" s="159"/>
      <c r="G194" s="157"/>
      <c r="H194" s="158"/>
      <c r="I194" s="159"/>
      <c r="J194" s="157"/>
      <c r="K194" s="159"/>
      <c r="L194" s="157"/>
      <c r="M194" s="158"/>
      <c r="N194" s="159"/>
      <c r="O194" s="12" t="s">
        <v>206</v>
      </c>
      <c r="P194" s="79"/>
      <c r="Q194" s="50"/>
      <c r="R194" s="12" t="str">
        <f t="shared" si="16"/>
        <v/>
      </c>
      <c r="S194" s="50"/>
      <c r="T194" s="12" t="str">
        <f t="shared" si="17"/>
        <v/>
      </c>
      <c r="U194" s="77"/>
      <c r="AA194" s="42"/>
      <c r="AB194" s="44" t="str">
        <f>IF($P194="","0",VLOOKUP($P194,登録データ!$U$4:$V$21,2,FALSE))</f>
        <v>0</v>
      </c>
      <c r="AC194" s="44" t="str">
        <f t="shared" si="18"/>
        <v>00</v>
      </c>
      <c r="AD194" s="44" t="str">
        <f t="shared" si="19"/>
        <v/>
      </c>
      <c r="AE194" s="44" t="str">
        <f t="shared" si="14"/>
        <v>000000</v>
      </c>
      <c r="AF194" s="44" t="str">
        <f t="shared" si="15"/>
        <v/>
      </c>
      <c r="AG194" s="44" t="str">
        <f t="shared" si="20"/>
        <v/>
      </c>
      <c r="AH194" s="147"/>
      <c r="AI194" s="147"/>
    </row>
    <row r="195" spans="2:35" ht="19.5" thickTop="1">
      <c r="B195" s="130">
        <v>59</v>
      </c>
      <c r="C195" s="164"/>
      <c r="D195" s="151"/>
      <c r="E195" s="152"/>
      <c r="F195" s="153"/>
      <c r="G195" s="151"/>
      <c r="H195" s="152"/>
      <c r="I195" s="153"/>
      <c r="J195" s="151"/>
      <c r="K195" s="153"/>
      <c r="L195" s="151"/>
      <c r="M195" s="152"/>
      <c r="N195" s="153"/>
      <c r="O195" s="70" t="s">
        <v>170</v>
      </c>
      <c r="P195" s="76"/>
      <c r="Q195" s="52"/>
      <c r="R195" s="24" t="str">
        <f t="shared" si="16"/>
        <v/>
      </c>
      <c r="S195" s="52"/>
      <c r="T195" s="24" t="str">
        <f t="shared" si="17"/>
        <v/>
      </c>
      <c r="U195" s="80"/>
      <c r="AA195" s="42"/>
      <c r="AB195" s="44" t="str">
        <f>IF($P195="","0",VLOOKUP($P195,登録データ!$U$4:$V$21,2,FALSE))</f>
        <v>0</v>
      </c>
      <c r="AC195" s="44" t="str">
        <f t="shared" si="18"/>
        <v>00</v>
      </c>
      <c r="AD195" s="44" t="str">
        <f t="shared" si="19"/>
        <v/>
      </c>
      <c r="AE195" s="44" t="str">
        <f t="shared" si="14"/>
        <v>000000</v>
      </c>
      <c r="AF195" s="44" t="str">
        <f t="shared" si="15"/>
        <v/>
      </c>
      <c r="AG195" s="44" t="str">
        <f t="shared" si="20"/>
        <v/>
      </c>
      <c r="AH195" s="147" t="str">
        <f>IF($C195="","",IF($C195="@",0,IF(COUNTIF($C$21:$C$620,$C195)=1,0,1)))</f>
        <v/>
      </c>
      <c r="AI195" s="147" t="str">
        <f>IF($L195="","",IF(OR($L195="東京都",$L195="北海道",$L195="大阪府",$L195="京都府",RIGHT($L195,1)="県"),0,1))</f>
        <v/>
      </c>
    </row>
    <row r="196" spans="2:35">
      <c r="B196" s="130"/>
      <c r="C196" s="165"/>
      <c r="D196" s="154"/>
      <c r="E196" s="155"/>
      <c r="F196" s="156"/>
      <c r="G196" s="154"/>
      <c r="H196" s="155"/>
      <c r="I196" s="156"/>
      <c r="J196" s="154"/>
      <c r="K196" s="156"/>
      <c r="L196" s="154"/>
      <c r="M196" s="155"/>
      <c r="N196" s="156"/>
      <c r="O196" s="70" t="s">
        <v>171</v>
      </c>
      <c r="P196" s="39"/>
      <c r="Q196" s="66"/>
      <c r="R196" s="70" t="str">
        <f t="shared" si="16"/>
        <v/>
      </c>
      <c r="S196" s="66"/>
      <c r="T196" s="70" t="str">
        <f t="shared" si="17"/>
        <v/>
      </c>
      <c r="U196" s="67"/>
      <c r="AA196" s="42"/>
      <c r="AB196" s="44" t="str">
        <f>IF($P196="","0",VLOOKUP($P196,登録データ!$U$4:$V$21,2,FALSE))</f>
        <v>0</v>
      </c>
      <c r="AC196" s="44" t="str">
        <f t="shared" si="18"/>
        <v>00</v>
      </c>
      <c r="AD196" s="44" t="str">
        <f t="shared" si="19"/>
        <v/>
      </c>
      <c r="AE196" s="44" t="str">
        <f t="shared" si="14"/>
        <v>000000</v>
      </c>
      <c r="AF196" s="44" t="str">
        <f t="shared" si="15"/>
        <v/>
      </c>
      <c r="AG196" s="44" t="str">
        <f t="shared" si="20"/>
        <v/>
      </c>
      <c r="AH196" s="147"/>
      <c r="AI196" s="147"/>
    </row>
    <row r="197" spans="2:35" ht="19.5" thickBot="1">
      <c r="B197" s="150"/>
      <c r="C197" s="166"/>
      <c r="D197" s="157"/>
      <c r="E197" s="158"/>
      <c r="F197" s="159"/>
      <c r="G197" s="157"/>
      <c r="H197" s="158"/>
      <c r="I197" s="159"/>
      <c r="J197" s="157"/>
      <c r="K197" s="159"/>
      <c r="L197" s="157"/>
      <c r="M197" s="158"/>
      <c r="N197" s="159"/>
      <c r="O197" s="12" t="s">
        <v>206</v>
      </c>
      <c r="P197" s="79"/>
      <c r="Q197" s="50"/>
      <c r="R197" s="12" t="str">
        <f t="shared" si="16"/>
        <v/>
      </c>
      <c r="S197" s="50"/>
      <c r="T197" s="12" t="str">
        <f t="shared" si="17"/>
        <v/>
      </c>
      <c r="U197" s="77"/>
      <c r="AA197" s="42"/>
      <c r="AB197" s="44" t="str">
        <f>IF($P197="","0",VLOOKUP($P197,登録データ!$U$4:$V$21,2,FALSE))</f>
        <v>0</v>
      </c>
      <c r="AC197" s="44" t="str">
        <f t="shared" si="18"/>
        <v>00</v>
      </c>
      <c r="AD197" s="44" t="str">
        <f t="shared" si="19"/>
        <v/>
      </c>
      <c r="AE197" s="44" t="str">
        <f t="shared" si="14"/>
        <v>000000</v>
      </c>
      <c r="AF197" s="44" t="str">
        <f t="shared" si="15"/>
        <v/>
      </c>
      <c r="AG197" s="44" t="str">
        <f t="shared" si="20"/>
        <v/>
      </c>
      <c r="AH197" s="147"/>
      <c r="AI197" s="147"/>
    </row>
    <row r="198" spans="2:35" ht="19.5" thickTop="1">
      <c r="B198" s="130">
        <v>60</v>
      </c>
      <c r="C198" s="164"/>
      <c r="D198" s="151"/>
      <c r="E198" s="152"/>
      <c r="F198" s="153"/>
      <c r="G198" s="151"/>
      <c r="H198" s="152"/>
      <c r="I198" s="153"/>
      <c r="J198" s="151"/>
      <c r="K198" s="153"/>
      <c r="L198" s="151"/>
      <c r="M198" s="152"/>
      <c r="N198" s="153"/>
      <c r="O198" s="70" t="s">
        <v>170</v>
      </c>
      <c r="P198" s="76"/>
      <c r="Q198" s="52"/>
      <c r="R198" s="24" t="str">
        <f t="shared" si="16"/>
        <v/>
      </c>
      <c r="S198" s="52"/>
      <c r="T198" s="24" t="str">
        <f t="shared" si="17"/>
        <v/>
      </c>
      <c r="U198" s="80"/>
      <c r="AA198" s="42"/>
      <c r="AB198" s="44" t="str">
        <f>IF($P198="","0",VLOOKUP($P198,登録データ!$U$4:$V$21,2,FALSE))</f>
        <v>0</v>
      </c>
      <c r="AC198" s="44" t="str">
        <f t="shared" si="18"/>
        <v>00</v>
      </c>
      <c r="AD198" s="44" t="str">
        <f t="shared" si="19"/>
        <v/>
      </c>
      <c r="AE198" s="44" t="str">
        <f t="shared" si="14"/>
        <v>000000</v>
      </c>
      <c r="AF198" s="44" t="str">
        <f t="shared" si="15"/>
        <v/>
      </c>
      <c r="AG198" s="44" t="str">
        <f t="shared" si="20"/>
        <v/>
      </c>
      <c r="AH198" s="147" t="str">
        <f>IF($C198="","",IF($C198="@",0,IF(COUNTIF($C$21:$C$620,$C198)=1,0,1)))</f>
        <v/>
      </c>
      <c r="AI198" s="147" t="str">
        <f>IF($L198="","",IF(OR($L198="東京都",$L198="北海道",$L198="大阪府",$L198="京都府",RIGHT($L198,1)="県"),0,1))</f>
        <v/>
      </c>
    </row>
    <row r="199" spans="2:35">
      <c r="B199" s="130"/>
      <c r="C199" s="165"/>
      <c r="D199" s="154"/>
      <c r="E199" s="155"/>
      <c r="F199" s="156"/>
      <c r="G199" s="154"/>
      <c r="H199" s="155"/>
      <c r="I199" s="156"/>
      <c r="J199" s="154"/>
      <c r="K199" s="156"/>
      <c r="L199" s="154"/>
      <c r="M199" s="155"/>
      <c r="N199" s="156"/>
      <c r="O199" s="70" t="s">
        <v>171</v>
      </c>
      <c r="P199" s="39"/>
      <c r="Q199" s="66"/>
      <c r="R199" s="70" t="str">
        <f t="shared" si="16"/>
        <v/>
      </c>
      <c r="S199" s="66"/>
      <c r="T199" s="70" t="str">
        <f t="shared" si="17"/>
        <v/>
      </c>
      <c r="U199" s="67"/>
      <c r="AA199" s="42"/>
      <c r="AB199" s="44" t="str">
        <f>IF($P199="","0",VLOOKUP($P199,登録データ!$U$4:$V$21,2,FALSE))</f>
        <v>0</v>
      </c>
      <c r="AC199" s="44" t="str">
        <f t="shared" si="18"/>
        <v>00</v>
      </c>
      <c r="AD199" s="44" t="str">
        <f t="shared" si="19"/>
        <v/>
      </c>
      <c r="AE199" s="44" t="str">
        <f t="shared" si="14"/>
        <v>000000</v>
      </c>
      <c r="AF199" s="44" t="str">
        <f t="shared" si="15"/>
        <v/>
      </c>
      <c r="AG199" s="44" t="str">
        <f t="shared" si="20"/>
        <v/>
      </c>
      <c r="AH199" s="147"/>
      <c r="AI199" s="147"/>
    </row>
    <row r="200" spans="2:35" ht="19.5" thickBot="1">
      <c r="B200" s="150"/>
      <c r="C200" s="166"/>
      <c r="D200" s="157"/>
      <c r="E200" s="158"/>
      <c r="F200" s="159"/>
      <c r="G200" s="157"/>
      <c r="H200" s="158"/>
      <c r="I200" s="159"/>
      <c r="J200" s="157"/>
      <c r="K200" s="159"/>
      <c r="L200" s="157"/>
      <c r="M200" s="158"/>
      <c r="N200" s="159"/>
      <c r="O200" s="12" t="s">
        <v>206</v>
      </c>
      <c r="P200" s="79"/>
      <c r="Q200" s="50"/>
      <c r="R200" s="12" t="str">
        <f t="shared" si="16"/>
        <v/>
      </c>
      <c r="S200" s="50"/>
      <c r="T200" s="12" t="str">
        <f t="shared" si="17"/>
        <v/>
      </c>
      <c r="U200" s="77"/>
      <c r="AA200" s="42"/>
      <c r="AB200" s="44" t="str">
        <f>IF($P200="","0",VLOOKUP($P200,登録データ!$U$4:$V$21,2,FALSE))</f>
        <v>0</v>
      </c>
      <c r="AC200" s="44" t="str">
        <f t="shared" si="18"/>
        <v>00</v>
      </c>
      <c r="AD200" s="44" t="str">
        <f t="shared" si="19"/>
        <v/>
      </c>
      <c r="AE200" s="44" t="str">
        <f t="shared" si="14"/>
        <v>000000</v>
      </c>
      <c r="AF200" s="44" t="str">
        <f t="shared" si="15"/>
        <v/>
      </c>
      <c r="AG200" s="44" t="str">
        <f t="shared" si="20"/>
        <v/>
      </c>
      <c r="AH200" s="147"/>
      <c r="AI200" s="147"/>
    </row>
    <row r="201" spans="2:35" ht="19.5" thickTop="1">
      <c r="B201" s="130">
        <v>61</v>
      </c>
      <c r="C201" s="164"/>
      <c r="D201" s="151"/>
      <c r="E201" s="152"/>
      <c r="F201" s="153"/>
      <c r="G201" s="151"/>
      <c r="H201" s="152"/>
      <c r="I201" s="153"/>
      <c r="J201" s="151"/>
      <c r="K201" s="153"/>
      <c r="L201" s="151"/>
      <c r="M201" s="152"/>
      <c r="N201" s="153"/>
      <c r="O201" s="70" t="s">
        <v>170</v>
      </c>
      <c r="P201" s="76"/>
      <c r="Q201" s="52"/>
      <c r="R201" s="24" t="str">
        <f t="shared" si="16"/>
        <v/>
      </c>
      <c r="S201" s="52"/>
      <c r="T201" s="24" t="str">
        <f t="shared" si="17"/>
        <v/>
      </c>
      <c r="U201" s="80"/>
      <c r="AA201" s="42"/>
      <c r="AB201" s="44" t="str">
        <f>IF($P201="","0",VLOOKUP($P201,登録データ!$U$4:$V$21,2,FALSE))</f>
        <v>0</v>
      </c>
      <c r="AC201" s="44" t="str">
        <f t="shared" si="18"/>
        <v>00</v>
      </c>
      <c r="AD201" s="44" t="str">
        <f t="shared" si="19"/>
        <v/>
      </c>
      <c r="AE201" s="44" t="str">
        <f t="shared" si="14"/>
        <v>000000</v>
      </c>
      <c r="AF201" s="44" t="str">
        <f t="shared" si="15"/>
        <v/>
      </c>
      <c r="AG201" s="44" t="str">
        <f t="shared" si="20"/>
        <v/>
      </c>
      <c r="AH201" s="147" t="str">
        <f>IF($C201="","",IF($C201="@",0,IF(COUNTIF($C$21:$C$620,$C201)=1,0,1)))</f>
        <v/>
      </c>
      <c r="AI201" s="147" t="str">
        <f>IF($L201="","",IF(OR($L201="東京都",$L201="北海道",$L201="大阪府",$L201="京都府",RIGHT($L201,1)="県"),0,1))</f>
        <v/>
      </c>
    </row>
    <row r="202" spans="2:35">
      <c r="B202" s="130"/>
      <c r="C202" s="165"/>
      <c r="D202" s="154"/>
      <c r="E202" s="155"/>
      <c r="F202" s="156"/>
      <c r="G202" s="154"/>
      <c r="H202" s="155"/>
      <c r="I202" s="156"/>
      <c r="J202" s="154"/>
      <c r="K202" s="156"/>
      <c r="L202" s="154"/>
      <c r="M202" s="155"/>
      <c r="N202" s="156"/>
      <c r="O202" s="70" t="s">
        <v>171</v>
      </c>
      <c r="P202" s="39"/>
      <c r="Q202" s="66"/>
      <c r="R202" s="70" t="str">
        <f t="shared" si="16"/>
        <v/>
      </c>
      <c r="S202" s="66"/>
      <c r="T202" s="70" t="str">
        <f t="shared" si="17"/>
        <v/>
      </c>
      <c r="U202" s="67"/>
      <c r="AA202" s="42"/>
      <c r="AB202" s="44" t="str">
        <f>IF($P202="","0",VLOOKUP($P202,登録データ!$U$4:$V$21,2,FALSE))</f>
        <v>0</v>
      </c>
      <c r="AC202" s="44" t="str">
        <f t="shared" si="18"/>
        <v>00</v>
      </c>
      <c r="AD202" s="44" t="str">
        <f t="shared" si="19"/>
        <v/>
      </c>
      <c r="AE202" s="44" t="str">
        <f t="shared" si="14"/>
        <v>000000</v>
      </c>
      <c r="AF202" s="44" t="str">
        <f t="shared" si="15"/>
        <v/>
      </c>
      <c r="AG202" s="44" t="str">
        <f t="shared" si="20"/>
        <v/>
      </c>
      <c r="AH202" s="147"/>
      <c r="AI202" s="147"/>
    </row>
    <row r="203" spans="2:35" ht="19.5" thickBot="1">
      <c r="B203" s="150"/>
      <c r="C203" s="166"/>
      <c r="D203" s="157"/>
      <c r="E203" s="158"/>
      <c r="F203" s="159"/>
      <c r="G203" s="157"/>
      <c r="H203" s="158"/>
      <c r="I203" s="159"/>
      <c r="J203" s="157"/>
      <c r="K203" s="159"/>
      <c r="L203" s="157"/>
      <c r="M203" s="158"/>
      <c r="N203" s="159"/>
      <c r="O203" s="12" t="s">
        <v>206</v>
      </c>
      <c r="P203" s="79"/>
      <c r="Q203" s="50"/>
      <c r="R203" s="12" t="str">
        <f t="shared" si="16"/>
        <v/>
      </c>
      <c r="S203" s="50"/>
      <c r="T203" s="12" t="str">
        <f t="shared" si="17"/>
        <v/>
      </c>
      <c r="U203" s="77"/>
      <c r="AA203" s="42"/>
      <c r="AB203" s="44" t="str">
        <f>IF($P203="","0",VLOOKUP($P203,登録データ!$U$4:$V$21,2,FALSE))</f>
        <v>0</v>
      </c>
      <c r="AC203" s="44" t="str">
        <f t="shared" si="18"/>
        <v>00</v>
      </c>
      <c r="AD203" s="44" t="str">
        <f t="shared" si="19"/>
        <v/>
      </c>
      <c r="AE203" s="44" t="str">
        <f t="shared" si="14"/>
        <v>000000</v>
      </c>
      <c r="AF203" s="44" t="str">
        <f t="shared" si="15"/>
        <v/>
      </c>
      <c r="AG203" s="44" t="str">
        <f t="shared" si="20"/>
        <v/>
      </c>
      <c r="AH203" s="147"/>
      <c r="AI203" s="147"/>
    </row>
    <row r="204" spans="2:35" ht="19.5" thickTop="1">
      <c r="B204" s="130">
        <v>62</v>
      </c>
      <c r="C204" s="164"/>
      <c r="D204" s="151"/>
      <c r="E204" s="152"/>
      <c r="F204" s="153"/>
      <c r="G204" s="151"/>
      <c r="H204" s="152"/>
      <c r="I204" s="153"/>
      <c r="J204" s="151"/>
      <c r="K204" s="153"/>
      <c r="L204" s="151"/>
      <c r="M204" s="152"/>
      <c r="N204" s="153"/>
      <c r="O204" s="70" t="s">
        <v>170</v>
      </c>
      <c r="P204" s="76"/>
      <c r="Q204" s="52"/>
      <c r="R204" s="24" t="str">
        <f t="shared" si="16"/>
        <v/>
      </c>
      <c r="S204" s="52"/>
      <c r="T204" s="24" t="str">
        <f t="shared" si="17"/>
        <v/>
      </c>
      <c r="U204" s="80"/>
      <c r="AA204" s="42"/>
      <c r="AB204" s="44" t="str">
        <f>IF($P204="","0",VLOOKUP($P204,登録データ!$U$4:$V$21,2,FALSE))</f>
        <v>0</v>
      </c>
      <c r="AC204" s="44" t="str">
        <f t="shared" si="18"/>
        <v>00</v>
      </c>
      <c r="AD204" s="44" t="str">
        <f t="shared" si="19"/>
        <v/>
      </c>
      <c r="AE204" s="44" t="str">
        <f t="shared" si="14"/>
        <v>000000</v>
      </c>
      <c r="AF204" s="44" t="str">
        <f t="shared" si="15"/>
        <v/>
      </c>
      <c r="AG204" s="44" t="str">
        <f t="shared" si="20"/>
        <v/>
      </c>
      <c r="AH204" s="147" t="str">
        <f>IF($C204="","",IF($C204="@",0,IF(COUNTIF($C$21:$C$620,$C204)=1,0,1)))</f>
        <v/>
      </c>
      <c r="AI204" s="147" t="str">
        <f>IF($L204="","",IF(OR($L204="東京都",$L204="北海道",$L204="大阪府",$L204="京都府",RIGHT($L204,1)="県"),0,1))</f>
        <v/>
      </c>
    </row>
    <row r="205" spans="2:35">
      <c r="B205" s="130"/>
      <c r="C205" s="165"/>
      <c r="D205" s="154"/>
      <c r="E205" s="155"/>
      <c r="F205" s="156"/>
      <c r="G205" s="154"/>
      <c r="H205" s="155"/>
      <c r="I205" s="156"/>
      <c r="J205" s="154"/>
      <c r="K205" s="156"/>
      <c r="L205" s="154"/>
      <c r="M205" s="155"/>
      <c r="N205" s="156"/>
      <c r="O205" s="70" t="s">
        <v>171</v>
      </c>
      <c r="P205" s="39"/>
      <c r="Q205" s="66"/>
      <c r="R205" s="70" t="str">
        <f t="shared" si="16"/>
        <v/>
      </c>
      <c r="S205" s="66"/>
      <c r="T205" s="70" t="str">
        <f t="shared" si="17"/>
        <v/>
      </c>
      <c r="U205" s="67"/>
      <c r="AA205" s="42"/>
      <c r="AB205" s="44" t="str">
        <f>IF($P205="","0",VLOOKUP($P205,登録データ!$U$4:$V$21,2,FALSE))</f>
        <v>0</v>
      </c>
      <c r="AC205" s="44" t="str">
        <f t="shared" si="18"/>
        <v>00</v>
      </c>
      <c r="AD205" s="44" t="str">
        <f t="shared" si="19"/>
        <v/>
      </c>
      <c r="AE205" s="44" t="str">
        <f t="shared" si="14"/>
        <v>000000</v>
      </c>
      <c r="AF205" s="44" t="str">
        <f t="shared" si="15"/>
        <v/>
      </c>
      <c r="AG205" s="44" t="str">
        <f t="shared" si="20"/>
        <v/>
      </c>
      <c r="AH205" s="147"/>
      <c r="AI205" s="147"/>
    </row>
    <row r="206" spans="2:35" ht="19.5" thickBot="1">
      <c r="B206" s="150"/>
      <c r="C206" s="166"/>
      <c r="D206" s="157"/>
      <c r="E206" s="158"/>
      <c r="F206" s="159"/>
      <c r="G206" s="157"/>
      <c r="H206" s="158"/>
      <c r="I206" s="159"/>
      <c r="J206" s="157"/>
      <c r="K206" s="159"/>
      <c r="L206" s="157"/>
      <c r="M206" s="158"/>
      <c r="N206" s="159"/>
      <c r="O206" s="12" t="s">
        <v>206</v>
      </c>
      <c r="P206" s="79"/>
      <c r="Q206" s="50"/>
      <c r="R206" s="12" t="str">
        <f t="shared" si="16"/>
        <v/>
      </c>
      <c r="S206" s="50"/>
      <c r="T206" s="12" t="str">
        <f t="shared" si="17"/>
        <v/>
      </c>
      <c r="U206" s="77"/>
      <c r="AA206" s="42"/>
      <c r="AB206" s="44" t="str">
        <f>IF($P206="","0",VLOOKUP($P206,登録データ!$U$4:$V$21,2,FALSE))</f>
        <v>0</v>
      </c>
      <c r="AC206" s="44" t="str">
        <f t="shared" si="18"/>
        <v>00</v>
      </c>
      <c r="AD206" s="44" t="str">
        <f t="shared" si="19"/>
        <v/>
      </c>
      <c r="AE206" s="44" t="str">
        <f t="shared" si="14"/>
        <v>000000</v>
      </c>
      <c r="AF206" s="44" t="str">
        <f t="shared" si="15"/>
        <v/>
      </c>
      <c r="AG206" s="44" t="str">
        <f t="shared" si="20"/>
        <v/>
      </c>
      <c r="AH206" s="147"/>
      <c r="AI206" s="147"/>
    </row>
    <row r="207" spans="2:35" ht="19.5" thickTop="1">
      <c r="B207" s="130">
        <v>63</v>
      </c>
      <c r="C207" s="164"/>
      <c r="D207" s="151"/>
      <c r="E207" s="152"/>
      <c r="F207" s="153"/>
      <c r="G207" s="151"/>
      <c r="H207" s="152"/>
      <c r="I207" s="153"/>
      <c r="J207" s="151"/>
      <c r="K207" s="153"/>
      <c r="L207" s="151"/>
      <c r="M207" s="152"/>
      <c r="N207" s="153"/>
      <c r="O207" s="70" t="s">
        <v>170</v>
      </c>
      <c r="P207" s="76"/>
      <c r="Q207" s="52"/>
      <c r="R207" s="24" t="str">
        <f t="shared" si="16"/>
        <v/>
      </c>
      <c r="S207" s="52"/>
      <c r="T207" s="24" t="str">
        <f t="shared" si="17"/>
        <v/>
      </c>
      <c r="U207" s="80"/>
      <c r="AA207" s="42"/>
      <c r="AB207" s="44" t="str">
        <f>IF($P207="","0",VLOOKUP($P207,登録データ!$U$4:$V$21,2,FALSE))</f>
        <v>0</v>
      </c>
      <c r="AC207" s="44" t="str">
        <f t="shared" si="18"/>
        <v>00</v>
      </c>
      <c r="AD207" s="44" t="str">
        <f t="shared" si="19"/>
        <v/>
      </c>
      <c r="AE207" s="44" t="str">
        <f t="shared" si="14"/>
        <v>000000</v>
      </c>
      <c r="AF207" s="44" t="str">
        <f t="shared" si="15"/>
        <v/>
      </c>
      <c r="AG207" s="44" t="str">
        <f t="shared" si="20"/>
        <v/>
      </c>
      <c r="AH207" s="147" t="str">
        <f>IF($C207="","",IF($C207="@",0,IF(COUNTIF($C$21:$C$620,$C207)=1,0,1)))</f>
        <v/>
      </c>
      <c r="AI207" s="147" t="str">
        <f>IF($L207="","",IF(OR($L207="東京都",$L207="北海道",$L207="大阪府",$L207="京都府",RIGHT($L207,1)="県"),0,1))</f>
        <v/>
      </c>
    </row>
    <row r="208" spans="2:35">
      <c r="B208" s="130"/>
      <c r="C208" s="165"/>
      <c r="D208" s="154"/>
      <c r="E208" s="155"/>
      <c r="F208" s="156"/>
      <c r="G208" s="154"/>
      <c r="H208" s="155"/>
      <c r="I208" s="156"/>
      <c r="J208" s="154"/>
      <c r="K208" s="156"/>
      <c r="L208" s="154"/>
      <c r="M208" s="155"/>
      <c r="N208" s="156"/>
      <c r="O208" s="70" t="s">
        <v>171</v>
      </c>
      <c r="P208" s="39"/>
      <c r="Q208" s="66"/>
      <c r="R208" s="70" t="str">
        <f t="shared" si="16"/>
        <v/>
      </c>
      <c r="S208" s="66"/>
      <c r="T208" s="70" t="str">
        <f t="shared" si="17"/>
        <v/>
      </c>
      <c r="U208" s="67"/>
      <c r="AA208" s="42"/>
      <c r="AB208" s="44" t="str">
        <f>IF($P208="","0",VLOOKUP($P208,登録データ!$U$4:$V$21,2,FALSE))</f>
        <v>0</v>
      </c>
      <c r="AC208" s="44" t="str">
        <f t="shared" si="18"/>
        <v>00</v>
      </c>
      <c r="AD208" s="44" t="str">
        <f t="shared" si="19"/>
        <v/>
      </c>
      <c r="AE208" s="44" t="str">
        <f t="shared" si="14"/>
        <v>000000</v>
      </c>
      <c r="AF208" s="44" t="str">
        <f t="shared" si="15"/>
        <v/>
      </c>
      <c r="AG208" s="44" t="str">
        <f t="shared" si="20"/>
        <v/>
      </c>
      <c r="AH208" s="147"/>
      <c r="AI208" s="147"/>
    </row>
    <row r="209" spans="2:35" ht="19.5" thickBot="1">
      <c r="B209" s="150"/>
      <c r="C209" s="166"/>
      <c r="D209" s="157"/>
      <c r="E209" s="158"/>
      <c r="F209" s="159"/>
      <c r="G209" s="157"/>
      <c r="H209" s="158"/>
      <c r="I209" s="159"/>
      <c r="J209" s="157"/>
      <c r="K209" s="159"/>
      <c r="L209" s="157"/>
      <c r="M209" s="158"/>
      <c r="N209" s="159"/>
      <c r="O209" s="12" t="s">
        <v>206</v>
      </c>
      <c r="P209" s="79"/>
      <c r="Q209" s="50"/>
      <c r="R209" s="12" t="str">
        <f t="shared" si="16"/>
        <v/>
      </c>
      <c r="S209" s="50"/>
      <c r="T209" s="12" t="str">
        <f t="shared" si="17"/>
        <v/>
      </c>
      <c r="U209" s="77"/>
      <c r="AA209" s="42"/>
      <c r="AB209" s="44" t="str">
        <f>IF($P209="","0",VLOOKUP($P209,登録データ!$U$4:$V$21,2,FALSE))</f>
        <v>0</v>
      </c>
      <c r="AC209" s="44" t="str">
        <f t="shared" si="18"/>
        <v>00</v>
      </c>
      <c r="AD209" s="44" t="str">
        <f t="shared" si="19"/>
        <v/>
      </c>
      <c r="AE209" s="44" t="str">
        <f t="shared" si="14"/>
        <v>000000</v>
      </c>
      <c r="AF209" s="44" t="str">
        <f t="shared" si="15"/>
        <v/>
      </c>
      <c r="AG209" s="44" t="str">
        <f t="shared" si="20"/>
        <v/>
      </c>
      <c r="AH209" s="147"/>
      <c r="AI209" s="147"/>
    </row>
    <row r="210" spans="2:35" ht="19.5" thickTop="1">
      <c r="B210" s="130">
        <v>64</v>
      </c>
      <c r="C210" s="164"/>
      <c r="D210" s="151"/>
      <c r="E210" s="152"/>
      <c r="F210" s="153"/>
      <c r="G210" s="151"/>
      <c r="H210" s="152"/>
      <c r="I210" s="153"/>
      <c r="J210" s="151"/>
      <c r="K210" s="153"/>
      <c r="L210" s="151"/>
      <c r="M210" s="152"/>
      <c r="N210" s="153"/>
      <c r="O210" s="70" t="s">
        <v>170</v>
      </c>
      <c r="P210" s="76"/>
      <c r="Q210" s="52"/>
      <c r="R210" s="24" t="str">
        <f t="shared" si="16"/>
        <v/>
      </c>
      <c r="S210" s="52"/>
      <c r="T210" s="24" t="str">
        <f t="shared" si="17"/>
        <v/>
      </c>
      <c r="U210" s="80"/>
      <c r="AA210" s="42"/>
      <c r="AB210" s="44" t="str">
        <f>IF($P210="","0",VLOOKUP($P210,登録データ!$U$4:$V$21,2,FALSE))</f>
        <v>0</v>
      </c>
      <c r="AC210" s="44" t="str">
        <f t="shared" si="18"/>
        <v>00</v>
      </c>
      <c r="AD210" s="44" t="str">
        <f t="shared" si="19"/>
        <v/>
      </c>
      <c r="AE210" s="44" t="str">
        <f t="shared" si="14"/>
        <v>000000</v>
      </c>
      <c r="AF210" s="44" t="str">
        <f t="shared" si="15"/>
        <v/>
      </c>
      <c r="AG210" s="44" t="str">
        <f t="shared" si="20"/>
        <v/>
      </c>
      <c r="AH210" s="147" t="str">
        <f>IF($C210="","",IF($C210="@",0,IF(COUNTIF($C$21:$C$620,$C210)=1,0,1)))</f>
        <v/>
      </c>
      <c r="AI210" s="147" t="str">
        <f>IF($L210="","",IF(OR($L210="東京都",$L210="北海道",$L210="大阪府",$L210="京都府",RIGHT($L210,1)="県"),0,1))</f>
        <v/>
      </c>
    </row>
    <row r="211" spans="2:35">
      <c r="B211" s="130"/>
      <c r="C211" s="165"/>
      <c r="D211" s="154"/>
      <c r="E211" s="155"/>
      <c r="F211" s="156"/>
      <c r="G211" s="154"/>
      <c r="H211" s="155"/>
      <c r="I211" s="156"/>
      <c r="J211" s="154"/>
      <c r="K211" s="156"/>
      <c r="L211" s="154"/>
      <c r="M211" s="155"/>
      <c r="N211" s="156"/>
      <c r="O211" s="70" t="s">
        <v>171</v>
      </c>
      <c r="P211" s="39"/>
      <c r="Q211" s="66"/>
      <c r="R211" s="70" t="str">
        <f t="shared" si="16"/>
        <v/>
      </c>
      <c r="S211" s="66"/>
      <c r="T211" s="70" t="str">
        <f t="shared" si="17"/>
        <v/>
      </c>
      <c r="U211" s="67"/>
      <c r="AA211" s="42"/>
      <c r="AB211" s="44" t="str">
        <f>IF($P211="","0",VLOOKUP($P211,登録データ!$U$4:$V$21,2,FALSE))</f>
        <v>0</v>
      </c>
      <c r="AC211" s="44" t="str">
        <f t="shared" si="18"/>
        <v>00</v>
      </c>
      <c r="AD211" s="44" t="str">
        <f t="shared" si="19"/>
        <v/>
      </c>
      <c r="AE211" s="44" t="str">
        <f t="shared" si="14"/>
        <v>000000</v>
      </c>
      <c r="AF211" s="44" t="str">
        <f t="shared" si="15"/>
        <v/>
      </c>
      <c r="AG211" s="44" t="str">
        <f t="shared" si="20"/>
        <v/>
      </c>
      <c r="AH211" s="147"/>
      <c r="AI211" s="147"/>
    </row>
    <row r="212" spans="2:35" ht="19.5" thickBot="1">
      <c r="B212" s="150"/>
      <c r="C212" s="166"/>
      <c r="D212" s="157"/>
      <c r="E212" s="158"/>
      <c r="F212" s="159"/>
      <c r="G212" s="157"/>
      <c r="H212" s="158"/>
      <c r="I212" s="159"/>
      <c r="J212" s="157"/>
      <c r="K212" s="159"/>
      <c r="L212" s="157"/>
      <c r="M212" s="158"/>
      <c r="N212" s="159"/>
      <c r="O212" s="12" t="s">
        <v>206</v>
      </c>
      <c r="P212" s="79"/>
      <c r="Q212" s="50"/>
      <c r="R212" s="12" t="str">
        <f t="shared" si="16"/>
        <v/>
      </c>
      <c r="S212" s="50"/>
      <c r="T212" s="12" t="str">
        <f t="shared" si="17"/>
        <v/>
      </c>
      <c r="U212" s="77"/>
      <c r="AA212" s="42"/>
      <c r="AB212" s="44" t="str">
        <f>IF($P212="","0",VLOOKUP($P212,登録データ!$U$4:$V$21,2,FALSE))</f>
        <v>0</v>
      </c>
      <c r="AC212" s="44" t="str">
        <f t="shared" si="18"/>
        <v>00</v>
      </c>
      <c r="AD212" s="44" t="str">
        <f t="shared" si="19"/>
        <v/>
      </c>
      <c r="AE212" s="44" t="str">
        <f t="shared" si="14"/>
        <v>000000</v>
      </c>
      <c r="AF212" s="44" t="str">
        <f t="shared" si="15"/>
        <v/>
      </c>
      <c r="AG212" s="44" t="str">
        <f t="shared" si="20"/>
        <v/>
      </c>
      <c r="AH212" s="147"/>
      <c r="AI212" s="147"/>
    </row>
    <row r="213" spans="2:35" ht="19.5" thickTop="1">
      <c r="B213" s="130">
        <v>65</v>
      </c>
      <c r="C213" s="164"/>
      <c r="D213" s="151"/>
      <c r="E213" s="152"/>
      <c r="F213" s="153"/>
      <c r="G213" s="151"/>
      <c r="H213" s="152"/>
      <c r="I213" s="153"/>
      <c r="J213" s="151"/>
      <c r="K213" s="153"/>
      <c r="L213" s="151"/>
      <c r="M213" s="152"/>
      <c r="N213" s="153"/>
      <c r="O213" s="70" t="s">
        <v>170</v>
      </c>
      <c r="P213" s="76"/>
      <c r="Q213" s="52"/>
      <c r="R213" s="24" t="str">
        <f t="shared" si="16"/>
        <v/>
      </c>
      <c r="S213" s="52"/>
      <c r="T213" s="24" t="str">
        <f t="shared" si="17"/>
        <v/>
      </c>
      <c r="U213" s="80"/>
      <c r="AA213" s="42"/>
      <c r="AB213" s="44" t="str">
        <f>IF($P213="","0",VLOOKUP($P213,登録データ!$U$4:$V$21,2,FALSE))</f>
        <v>0</v>
      </c>
      <c r="AC213" s="44" t="str">
        <f t="shared" si="18"/>
        <v>00</v>
      </c>
      <c r="AD213" s="44" t="str">
        <f t="shared" si="19"/>
        <v/>
      </c>
      <c r="AE213" s="44" t="str">
        <f t="shared" ref="AE213:AE276" si="21">IF($AD213=2,IF($S213="","0000",CONCATENATE(RIGHT($S213+100,2),$AC213)),IF($S213="","000000",CONCATENATE(RIGHT($Q213+100,2),RIGHT($S213+100,2),$AC213)))</f>
        <v>000000</v>
      </c>
      <c r="AF213" s="44" t="str">
        <f t="shared" ref="AF213:AF276" si="22">IF($P213="","",CONCATENATE($AB213," ",IF($AD213=1,RIGHT($AE213+10000000,7),RIGHT($AE213+100000,5))))</f>
        <v/>
      </c>
      <c r="AG213" s="44" t="str">
        <f t="shared" si="20"/>
        <v/>
      </c>
      <c r="AH213" s="147" t="str">
        <f>IF($C213="","",IF($C213="@",0,IF(COUNTIF($C$21:$C$620,$C213)=1,0,1)))</f>
        <v/>
      </c>
      <c r="AI213" s="147" t="str">
        <f>IF($L213="","",IF(OR($L213="東京都",$L213="北海道",$L213="大阪府",$L213="京都府",RIGHT($L213,1)="県"),0,1))</f>
        <v/>
      </c>
    </row>
    <row r="214" spans="2:35">
      <c r="B214" s="130"/>
      <c r="C214" s="165"/>
      <c r="D214" s="154"/>
      <c r="E214" s="155"/>
      <c r="F214" s="156"/>
      <c r="G214" s="154"/>
      <c r="H214" s="155"/>
      <c r="I214" s="156"/>
      <c r="J214" s="154"/>
      <c r="K214" s="156"/>
      <c r="L214" s="154"/>
      <c r="M214" s="155"/>
      <c r="N214" s="156"/>
      <c r="O214" s="70" t="s">
        <v>171</v>
      </c>
      <c r="P214" s="39"/>
      <c r="Q214" s="66"/>
      <c r="R214" s="70" t="str">
        <f t="shared" ref="R214:R277" si="23">IF($P214="","",IF(OR(RIGHT($P214,1)="m",RIGHT($P214,1)="H"),"分",""))</f>
        <v/>
      </c>
      <c r="S214" s="66"/>
      <c r="T214" s="70" t="str">
        <f t="shared" ref="T214:T277" si="24">IF($P214="","",IF(OR(RIGHT($P214,1)="m",RIGHT($P214,1)="H"),"秒","m"))</f>
        <v/>
      </c>
      <c r="U214" s="67"/>
      <c r="AA214" s="42"/>
      <c r="AB214" s="44" t="str">
        <f>IF($P214="","0",VLOOKUP($P214,登録データ!$U$4:$V$21,2,FALSE))</f>
        <v>0</v>
      </c>
      <c r="AC214" s="44" t="str">
        <f t="shared" ref="AC214:AC277" si="25">IF($U214="","00",IF(LEN($U214)=1,$U214*10,$U214))</f>
        <v>00</v>
      </c>
      <c r="AD214" s="44" t="str">
        <f t="shared" ref="AD214:AD277" si="26">IF($P214="","",IF(OR(RIGHT($P214,1)="m",RIGHT($P214,1)="H"),1,2))</f>
        <v/>
      </c>
      <c r="AE214" s="44" t="str">
        <f t="shared" si="21"/>
        <v>000000</v>
      </c>
      <c r="AF214" s="44" t="str">
        <f t="shared" si="22"/>
        <v/>
      </c>
      <c r="AG214" s="44" t="str">
        <f t="shared" ref="AG214:AG277" si="27">IF($S214="","",IF(OR(VALUE($S214)&lt;60,$T214="m"),0,1))</f>
        <v/>
      </c>
      <c r="AH214" s="147"/>
      <c r="AI214" s="147"/>
    </row>
    <row r="215" spans="2:35" ht="19.5" thickBot="1">
      <c r="B215" s="150"/>
      <c r="C215" s="166"/>
      <c r="D215" s="157"/>
      <c r="E215" s="158"/>
      <c r="F215" s="159"/>
      <c r="G215" s="157"/>
      <c r="H215" s="158"/>
      <c r="I215" s="159"/>
      <c r="J215" s="157"/>
      <c r="K215" s="159"/>
      <c r="L215" s="157"/>
      <c r="M215" s="158"/>
      <c r="N215" s="159"/>
      <c r="O215" s="12" t="s">
        <v>206</v>
      </c>
      <c r="P215" s="79"/>
      <c r="Q215" s="50"/>
      <c r="R215" s="12" t="str">
        <f t="shared" si="23"/>
        <v/>
      </c>
      <c r="S215" s="50"/>
      <c r="T215" s="12" t="str">
        <f t="shared" si="24"/>
        <v/>
      </c>
      <c r="U215" s="77"/>
      <c r="AA215" s="42"/>
      <c r="AB215" s="44" t="str">
        <f>IF($P215="","0",VLOOKUP($P215,登録データ!$U$4:$V$21,2,FALSE))</f>
        <v>0</v>
      </c>
      <c r="AC215" s="44" t="str">
        <f t="shared" si="25"/>
        <v>00</v>
      </c>
      <c r="AD215" s="44" t="str">
        <f t="shared" si="26"/>
        <v/>
      </c>
      <c r="AE215" s="44" t="str">
        <f t="shared" si="21"/>
        <v>000000</v>
      </c>
      <c r="AF215" s="44" t="str">
        <f t="shared" si="22"/>
        <v/>
      </c>
      <c r="AG215" s="44" t="str">
        <f t="shared" si="27"/>
        <v/>
      </c>
      <c r="AH215" s="147"/>
      <c r="AI215" s="147"/>
    </row>
    <row r="216" spans="2:35" ht="19.5" thickTop="1">
      <c r="B216" s="130">
        <v>66</v>
      </c>
      <c r="C216" s="164"/>
      <c r="D216" s="151"/>
      <c r="E216" s="152"/>
      <c r="F216" s="153"/>
      <c r="G216" s="151"/>
      <c r="H216" s="152"/>
      <c r="I216" s="153"/>
      <c r="J216" s="151"/>
      <c r="K216" s="153"/>
      <c r="L216" s="151"/>
      <c r="M216" s="152"/>
      <c r="N216" s="153"/>
      <c r="O216" s="70" t="s">
        <v>170</v>
      </c>
      <c r="P216" s="76"/>
      <c r="Q216" s="52"/>
      <c r="R216" s="24" t="str">
        <f t="shared" si="23"/>
        <v/>
      </c>
      <c r="S216" s="52"/>
      <c r="T216" s="24" t="str">
        <f t="shared" si="24"/>
        <v/>
      </c>
      <c r="U216" s="80"/>
      <c r="AA216" s="42"/>
      <c r="AB216" s="44" t="str">
        <f>IF($P216="","0",VLOOKUP($P216,登録データ!$U$4:$V$21,2,FALSE))</f>
        <v>0</v>
      </c>
      <c r="AC216" s="44" t="str">
        <f t="shared" si="25"/>
        <v>00</v>
      </c>
      <c r="AD216" s="44" t="str">
        <f t="shared" si="26"/>
        <v/>
      </c>
      <c r="AE216" s="44" t="str">
        <f t="shared" si="21"/>
        <v>000000</v>
      </c>
      <c r="AF216" s="44" t="str">
        <f t="shared" si="22"/>
        <v/>
      </c>
      <c r="AG216" s="44" t="str">
        <f t="shared" si="27"/>
        <v/>
      </c>
      <c r="AH216" s="147" t="str">
        <f>IF($C216="","",IF($C216="@",0,IF(COUNTIF($C$21:$C$620,$C216)=1,0,1)))</f>
        <v/>
      </c>
      <c r="AI216" s="147" t="str">
        <f>IF($L216="","",IF(OR($L216="東京都",$L216="北海道",$L216="大阪府",$L216="京都府",RIGHT($L216,1)="県"),0,1))</f>
        <v/>
      </c>
    </row>
    <row r="217" spans="2:35">
      <c r="B217" s="130"/>
      <c r="C217" s="165"/>
      <c r="D217" s="154"/>
      <c r="E217" s="155"/>
      <c r="F217" s="156"/>
      <c r="G217" s="154"/>
      <c r="H217" s="155"/>
      <c r="I217" s="156"/>
      <c r="J217" s="154"/>
      <c r="K217" s="156"/>
      <c r="L217" s="154"/>
      <c r="M217" s="155"/>
      <c r="N217" s="156"/>
      <c r="O217" s="70" t="s">
        <v>171</v>
      </c>
      <c r="P217" s="39"/>
      <c r="Q217" s="66"/>
      <c r="R217" s="70" t="str">
        <f t="shared" si="23"/>
        <v/>
      </c>
      <c r="S217" s="66"/>
      <c r="T217" s="70" t="str">
        <f t="shared" si="24"/>
        <v/>
      </c>
      <c r="U217" s="67"/>
      <c r="AA217" s="42"/>
      <c r="AB217" s="44" t="str">
        <f>IF($P217="","0",VLOOKUP($P217,登録データ!$U$4:$V$21,2,FALSE))</f>
        <v>0</v>
      </c>
      <c r="AC217" s="44" t="str">
        <f t="shared" si="25"/>
        <v>00</v>
      </c>
      <c r="AD217" s="44" t="str">
        <f t="shared" si="26"/>
        <v/>
      </c>
      <c r="AE217" s="44" t="str">
        <f t="shared" si="21"/>
        <v>000000</v>
      </c>
      <c r="AF217" s="44" t="str">
        <f t="shared" si="22"/>
        <v/>
      </c>
      <c r="AG217" s="44" t="str">
        <f t="shared" si="27"/>
        <v/>
      </c>
      <c r="AH217" s="147"/>
      <c r="AI217" s="147"/>
    </row>
    <row r="218" spans="2:35" ht="19.5" thickBot="1">
      <c r="B218" s="150"/>
      <c r="C218" s="166"/>
      <c r="D218" s="157"/>
      <c r="E218" s="158"/>
      <c r="F218" s="159"/>
      <c r="G218" s="157"/>
      <c r="H218" s="158"/>
      <c r="I218" s="159"/>
      <c r="J218" s="157"/>
      <c r="K218" s="159"/>
      <c r="L218" s="157"/>
      <c r="M218" s="158"/>
      <c r="N218" s="159"/>
      <c r="O218" s="12" t="s">
        <v>206</v>
      </c>
      <c r="P218" s="79"/>
      <c r="Q218" s="50"/>
      <c r="R218" s="12" t="str">
        <f t="shared" si="23"/>
        <v/>
      </c>
      <c r="S218" s="50"/>
      <c r="T218" s="12" t="str">
        <f t="shared" si="24"/>
        <v/>
      </c>
      <c r="U218" s="77"/>
      <c r="AA218" s="42"/>
      <c r="AB218" s="44" t="str">
        <f>IF($P218="","0",VLOOKUP($P218,登録データ!$U$4:$V$21,2,FALSE))</f>
        <v>0</v>
      </c>
      <c r="AC218" s="44" t="str">
        <f t="shared" si="25"/>
        <v>00</v>
      </c>
      <c r="AD218" s="44" t="str">
        <f t="shared" si="26"/>
        <v/>
      </c>
      <c r="AE218" s="44" t="str">
        <f t="shared" si="21"/>
        <v>000000</v>
      </c>
      <c r="AF218" s="44" t="str">
        <f t="shared" si="22"/>
        <v/>
      </c>
      <c r="AG218" s="44" t="str">
        <f t="shared" si="27"/>
        <v/>
      </c>
      <c r="AH218" s="147"/>
      <c r="AI218" s="147"/>
    </row>
    <row r="219" spans="2:35" ht="19.5" thickTop="1">
      <c r="B219" s="130">
        <v>67</v>
      </c>
      <c r="C219" s="164"/>
      <c r="D219" s="151"/>
      <c r="E219" s="152"/>
      <c r="F219" s="153"/>
      <c r="G219" s="151"/>
      <c r="H219" s="152"/>
      <c r="I219" s="153"/>
      <c r="J219" s="151"/>
      <c r="K219" s="153"/>
      <c r="L219" s="151"/>
      <c r="M219" s="152"/>
      <c r="N219" s="153"/>
      <c r="O219" s="70" t="s">
        <v>170</v>
      </c>
      <c r="P219" s="76"/>
      <c r="Q219" s="52"/>
      <c r="R219" s="24" t="str">
        <f t="shared" si="23"/>
        <v/>
      </c>
      <c r="S219" s="52"/>
      <c r="T219" s="24" t="str">
        <f t="shared" si="24"/>
        <v/>
      </c>
      <c r="U219" s="80"/>
      <c r="AA219" s="42"/>
      <c r="AB219" s="44" t="str">
        <f>IF($P219="","0",VLOOKUP($P219,登録データ!$U$4:$V$21,2,FALSE))</f>
        <v>0</v>
      </c>
      <c r="AC219" s="44" t="str">
        <f t="shared" si="25"/>
        <v>00</v>
      </c>
      <c r="AD219" s="44" t="str">
        <f t="shared" si="26"/>
        <v/>
      </c>
      <c r="AE219" s="44" t="str">
        <f t="shared" si="21"/>
        <v>000000</v>
      </c>
      <c r="AF219" s="44" t="str">
        <f t="shared" si="22"/>
        <v/>
      </c>
      <c r="AG219" s="44" t="str">
        <f t="shared" si="27"/>
        <v/>
      </c>
      <c r="AH219" s="147" t="str">
        <f>IF($C219="","",IF($C219="@",0,IF(COUNTIF($C$21:$C$620,$C219)=1,0,1)))</f>
        <v/>
      </c>
      <c r="AI219" s="147" t="str">
        <f>IF($L219="","",IF(OR($L219="東京都",$L219="北海道",$L219="大阪府",$L219="京都府",RIGHT($L219,1)="県"),0,1))</f>
        <v/>
      </c>
    </row>
    <row r="220" spans="2:35">
      <c r="B220" s="130"/>
      <c r="C220" s="165"/>
      <c r="D220" s="154"/>
      <c r="E220" s="155"/>
      <c r="F220" s="156"/>
      <c r="G220" s="154"/>
      <c r="H220" s="155"/>
      <c r="I220" s="156"/>
      <c r="J220" s="154"/>
      <c r="K220" s="156"/>
      <c r="L220" s="154"/>
      <c r="M220" s="155"/>
      <c r="N220" s="156"/>
      <c r="O220" s="70" t="s">
        <v>171</v>
      </c>
      <c r="P220" s="39"/>
      <c r="Q220" s="66"/>
      <c r="R220" s="70" t="str">
        <f t="shared" si="23"/>
        <v/>
      </c>
      <c r="S220" s="66"/>
      <c r="T220" s="70" t="str">
        <f t="shared" si="24"/>
        <v/>
      </c>
      <c r="U220" s="67"/>
      <c r="AA220" s="42"/>
      <c r="AB220" s="44" t="str">
        <f>IF($P220="","0",VLOOKUP($P220,登録データ!$U$4:$V$21,2,FALSE))</f>
        <v>0</v>
      </c>
      <c r="AC220" s="44" t="str">
        <f t="shared" si="25"/>
        <v>00</v>
      </c>
      <c r="AD220" s="44" t="str">
        <f t="shared" si="26"/>
        <v/>
      </c>
      <c r="AE220" s="44" t="str">
        <f t="shared" si="21"/>
        <v>000000</v>
      </c>
      <c r="AF220" s="44" t="str">
        <f t="shared" si="22"/>
        <v/>
      </c>
      <c r="AG220" s="44" t="str">
        <f t="shared" si="27"/>
        <v/>
      </c>
      <c r="AH220" s="147"/>
      <c r="AI220" s="147"/>
    </row>
    <row r="221" spans="2:35" ht="19.5" thickBot="1">
      <c r="B221" s="150"/>
      <c r="C221" s="166"/>
      <c r="D221" s="157"/>
      <c r="E221" s="158"/>
      <c r="F221" s="159"/>
      <c r="G221" s="157"/>
      <c r="H221" s="158"/>
      <c r="I221" s="159"/>
      <c r="J221" s="157"/>
      <c r="K221" s="159"/>
      <c r="L221" s="157"/>
      <c r="M221" s="158"/>
      <c r="N221" s="159"/>
      <c r="O221" s="12" t="s">
        <v>206</v>
      </c>
      <c r="P221" s="79"/>
      <c r="Q221" s="50"/>
      <c r="R221" s="12" t="str">
        <f t="shared" si="23"/>
        <v/>
      </c>
      <c r="S221" s="50"/>
      <c r="T221" s="12" t="str">
        <f t="shared" si="24"/>
        <v/>
      </c>
      <c r="U221" s="77"/>
      <c r="AA221" s="42"/>
      <c r="AB221" s="44" t="str">
        <f>IF($P221="","0",VLOOKUP($P221,登録データ!$U$4:$V$21,2,FALSE))</f>
        <v>0</v>
      </c>
      <c r="AC221" s="44" t="str">
        <f t="shared" si="25"/>
        <v>00</v>
      </c>
      <c r="AD221" s="44" t="str">
        <f t="shared" si="26"/>
        <v/>
      </c>
      <c r="AE221" s="44" t="str">
        <f t="shared" si="21"/>
        <v>000000</v>
      </c>
      <c r="AF221" s="44" t="str">
        <f t="shared" si="22"/>
        <v/>
      </c>
      <c r="AG221" s="44" t="str">
        <f t="shared" si="27"/>
        <v/>
      </c>
      <c r="AH221" s="147"/>
      <c r="AI221" s="147"/>
    </row>
    <row r="222" spans="2:35" ht="19.5" thickTop="1">
      <c r="B222" s="130">
        <v>68</v>
      </c>
      <c r="C222" s="164"/>
      <c r="D222" s="151"/>
      <c r="E222" s="152"/>
      <c r="F222" s="153"/>
      <c r="G222" s="151"/>
      <c r="H222" s="152"/>
      <c r="I222" s="153"/>
      <c r="J222" s="151"/>
      <c r="K222" s="153"/>
      <c r="L222" s="151"/>
      <c r="M222" s="152"/>
      <c r="N222" s="153"/>
      <c r="O222" s="70" t="s">
        <v>170</v>
      </c>
      <c r="P222" s="76"/>
      <c r="Q222" s="52"/>
      <c r="R222" s="24" t="str">
        <f t="shared" si="23"/>
        <v/>
      </c>
      <c r="S222" s="52"/>
      <c r="T222" s="24" t="str">
        <f t="shared" si="24"/>
        <v/>
      </c>
      <c r="U222" s="80"/>
      <c r="AA222" s="42"/>
      <c r="AB222" s="44" t="str">
        <f>IF($P222="","0",VLOOKUP($P222,登録データ!$U$4:$V$21,2,FALSE))</f>
        <v>0</v>
      </c>
      <c r="AC222" s="44" t="str">
        <f t="shared" si="25"/>
        <v>00</v>
      </c>
      <c r="AD222" s="44" t="str">
        <f t="shared" si="26"/>
        <v/>
      </c>
      <c r="AE222" s="44" t="str">
        <f t="shared" si="21"/>
        <v>000000</v>
      </c>
      <c r="AF222" s="44" t="str">
        <f t="shared" si="22"/>
        <v/>
      </c>
      <c r="AG222" s="44" t="str">
        <f t="shared" si="27"/>
        <v/>
      </c>
      <c r="AH222" s="147" t="str">
        <f>IF($C222="","",IF($C222="@",0,IF(COUNTIF($C$21:$C$620,$C222)=1,0,1)))</f>
        <v/>
      </c>
      <c r="AI222" s="147" t="str">
        <f>IF($L222="","",IF(OR($L222="東京都",$L222="北海道",$L222="大阪府",$L222="京都府",RIGHT($L222,1)="県"),0,1))</f>
        <v/>
      </c>
    </row>
    <row r="223" spans="2:35">
      <c r="B223" s="130"/>
      <c r="C223" s="165"/>
      <c r="D223" s="154"/>
      <c r="E223" s="155"/>
      <c r="F223" s="156"/>
      <c r="G223" s="154"/>
      <c r="H223" s="155"/>
      <c r="I223" s="156"/>
      <c r="J223" s="154"/>
      <c r="K223" s="156"/>
      <c r="L223" s="154"/>
      <c r="M223" s="155"/>
      <c r="N223" s="156"/>
      <c r="O223" s="70" t="s">
        <v>171</v>
      </c>
      <c r="P223" s="39"/>
      <c r="Q223" s="66"/>
      <c r="R223" s="70" t="str">
        <f t="shared" si="23"/>
        <v/>
      </c>
      <c r="S223" s="66"/>
      <c r="T223" s="70" t="str">
        <f t="shared" si="24"/>
        <v/>
      </c>
      <c r="U223" s="67"/>
      <c r="AA223" s="42"/>
      <c r="AB223" s="44" t="str">
        <f>IF($P223="","0",VLOOKUP($P223,登録データ!$U$4:$V$21,2,FALSE))</f>
        <v>0</v>
      </c>
      <c r="AC223" s="44" t="str">
        <f t="shared" si="25"/>
        <v>00</v>
      </c>
      <c r="AD223" s="44" t="str">
        <f t="shared" si="26"/>
        <v/>
      </c>
      <c r="AE223" s="44" t="str">
        <f t="shared" si="21"/>
        <v>000000</v>
      </c>
      <c r="AF223" s="44" t="str">
        <f t="shared" si="22"/>
        <v/>
      </c>
      <c r="AG223" s="44" t="str">
        <f t="shared" si="27"/>
        <v/>
      </c>
      <c r="AH223" s="147"/>
      <c r="AI223" s="147"/>
    </row>
    <row r="224" spans="2:35" ht="19.5" thickBot="1">
      <c r="B224" s="150"/>
      <c r="C224" s="166"/>
      <c r="D224" s="157"/>
      <c r="E224" s="158"/>
      <c r="F224" s="159"/>
      <c r="G224" s="157"/>
      <c r="H224" s="158"/>
      <c r="I224" s="159"/>
      <c r="J224" s="157"/>
      <c r="K224" s="159"/>
      <c r="L224" s="157"/>
      <c r="M224" s="158"/>
      <c r="N224" s="159"/>
      <c r="O224" s="12" t="s">
        <v>206</v>
      </c>
      <c r="P224" s="79"/>
      <c r="Q224" s="50"/>
      <c r="R224" s="12" t="str">
        <f t="shared" si="23"/>
        <v/>
      </c>
      <c r="S224" s="50"/>
      <c r="T224" s="12" t="str">
        <f t="shared" si="24"/>
        <v/>
      </c>
      <c r="U224" s="77"/>
      <c r="AA224" s="42"/>
      <c r="AB224" s="44" t="str">
        <f>IF($P224="","0",VLOOKUP($P224,登録データ!$U$4:$V$21,2,FALSE))</f>
        <v>0</v>
      </c>
      <c r="AC224" s="44" t="str">
        <f t="shared" si="25"/>
        <v>00</v>
      </c>
      <c r="AD224" s="44" t="str">
        <f t="shared" si="26"/>
        <v/>
      </c>
      <c r="AE224" s="44" t="str">
        <f t="shared" si="21"/>
        <v>000000</v>
      </c>
      <c r="AF224" s="44" t="str">
        <f t="shared" si="22"/>
        <v/>
      </c>
      <c r="AG224" s="44" t="str">
        <f t="shared" si="27"/>
        <v/>
      </c>
      <c r="AH224" s="147"/>
      <c r="AI224" s="147"/>
    </row>
    <row r="225" spans="2:35" ht="19.5" thickTop="1">
      <c r="B225" s="130">
        <v>69</v>
      </c>
      <c r="C225" s="164"/>
      <c r="D225" s="151"/>
      <c r="E225" s="152"/>
      <c r="F225" s="153"/>
      <c r="G225" s="151"/>
      <c r="H225" s="152"/>
      <c r="I225" s="153"/>
      <c r="J225" s="151"/>
      <c r="K225" s="153"/>
      <c r="L225" s="151"/>
      <c r="M225" s="152"/>
      <c r="N225" s="153"/>
      <c r="O225" s="70" t="s">
        <v>170</v>
      </c>
      <c r="P225" s="76"/>
      <c r="Q225" s="52"/>
      <c r="R225" s="24" t="str">
        <f t="shared" si="23"/>
        <v/>
      </c>
      <c r="S225" s="52"/>
      <c r="T225" s="24" t="str">
        <f t="shared" si="24"/>
        <v/>
      </c>
      <c r="U225" s="80"/>
      <c r="AA225" s="42"/>
      <c r="AB225" s="44" t="str">
        <f>IF($P225="","0",VLOOKUP($P225,登録データ!$U$4:$V$21,2,FALSE))</f>
        <v>0</v>
      </c>
      <c r="AC225" s="44" t="str">
        <f t="shared" si="25"/>
        <v>00</v>
      </c>
      <c r="AD225" s="44" t="str">
        <f t="shared" si="26"/>
        <v/>
      </c>
      <c r="AE225" s="44" t="str">
        <f t="shared" si="21"/>
        <v>000000</v>
      </c>
      <c r="AF225" s="44" t="str">
        <f t="shared" si="22"/>
        <v/>
      </c>
      <c r="AG225" s="44" t="str">
        <f t="shared" si="27"/>
        <v/>
      </c>
      <c r="AH225" s="147" t="str">
        <f>IF($C225="","",IF($C225="@",0,IF(COUNTIF($C$21:$C$620,$C225)=1,0,1)))</f>
        <v/>
      </c>
      <c r="AI225" s="147" t="str">
        <f>IF($L225="","",IF(OR($L225="東京都",$L225="北海道",$L225="大阪府",$L225="京都府",RIGHT($L225,1)="県"),0,1))</f>
        <v/>
      </c>
    </row>
    <row r="226" spans="2:35">
      <c r="B226" s="130"/>
      <c r="C226" s="165"/>
      <c r="D226" s="154"/>
      <c r="E226" s="155"/>
      <c r="F226" s="156"/>
      <c r="G226" s="154"/>
      <c r="H226" s="155"/>
      <c r="I226" s="156"/>
      <c r="J226" s="154"/>
      <c r="K226" s="156"/>
      <c r="L226" s="154"/>
      <c r="M226" s="155"/>
      <c r="N226" s="156"/>
      <c r="O226" s="70" t="s">
        <v>171</v>
      </c>
      <c r="P226" s="39"/>
      <c r="Q226" s="66"/>
      <c r="R226" s="70" t="str">
        <f t="shared" si="23"/>
        <v/>
      </c>
      <c r="S226" s="66"/>
      <c r="T226" s="70" t="str">
        <f t="shared" si="24"/>
        <v/>
      </c>
      <c r="U226" s="67"/>
      <c r="AA226" s="42"/>
      <c r="AB226" s="44" t="str">
        <f>IF($P226="","0",VLOOKUP($P226,登録データ!$U$4:$V$21,2,FALSE))</f>
        <v>0</v>
      </c>
      <c r="AC226" s="44" t="str">
        <f t="shared" si="25"/>
        <v>00</v>
      </c>
      <c r="AD226" s="44" t="str">
        <f t="shared" si="26"/>
        <v/>
      </c>
      <c r="AE226" s="44" t="str">
        <f t="shared" si="21"/>
        <v>000000</v>
      </c>
      <c r="AF226" s="44" t="str">
        <f t="shared" si="22"/>
        <v/>
      </c>
      <c r="AG226" s="44" t="str">
        <f t="shared" si="27"/>
        <v/>
      </c>
      <c r="AH226" s="147"/>
      <c r="AI226" s="147"/>
    </row>
    <row r="227" spans="2:35" ht="19.5" thickBot="1">
      <c r="B227" s="150"/>
      <c r="C227" s="166"/>
      <c r="D227" s="157"/>
      <c r="E227" s="158"/>
      <c r="F227" s="159"/>
      <c r="G227" s="157"/>
      <c r="H227" s="158"/>
      <c r="I227" s="159"/>
      <c r="J227" s="157"/>
      <c r="K227" s="159"/>
      <c r="L227" s="157"/>
      <c r="M227" s="158"/>
      <c r="N227" s="159"/>
      <c r="O227" s="12" t="s">
        <v>206</v>
      </c>
      <c r="P227" s="79"/>
      <c r="Q227" s="50"/>
      <c r="R227" s="12" t="str">
        <f t="shared" si="23"/>
        <v/>
      </c>
      <c r="S227" s="50"/>
      <c r="T227" s="12" t="str">
        <f t="shared" si="24"/>
        <v/>
      </c>
      <c r="U227" s="77"/>
      <c r="AA227" s="42"/>
      <c r="AB227" s="44" t="str">
        <f>IF($P227="","0",VLOOKUP($P227,登録データ!$U$4:$V$21,2,FALSE))</f>
        <v>0</v>
      </c>
      <c r="AC227" s="44" t="str">
        <f t="shared" si="25"/>
        <v>00</v>
      </c>
      <c r="AD227" s="44" t="str">
        <f t="shared" si="26"/>
        <v/>
      </c>
      <c r="AE227" s="44" t="str">
        <f t="shared" si="21"/>
        <v>000000</v>
      </c>
      <c r="AF227" s="44" t="str">
        <f t="shared" si="22"/>
        <v/>
      </c>
      <c r="AG227" s="44" t="str">
        <f t="shared" si="27"/>
        <v/>
      </c>
      <c r="AH227" s="147"/>
      <c r="AI227" s="147"/>
    </row>
    <row r="228" spans="2:35" ht="19.5" thickTop="1">
      <c r="B228" s="130">
        <v>70</v>
      </c>
      <c r="C228" s="164"/>
      <c r="D228" s="151"/>
      <c r="E228" s="152"/>
      <c r="F228" s="153"/>
      <c r="G228" s="151"/>
      <c r="H228" s="152"/>
      <c r="I228" s="153"/>
      <c r="J228" s="151"/>
      <c r="K228" s="153"/>
      <c r="L228" s="151"/>
      <c r="M228" s="152"/>
      <c r="N228" s="153"/>
      <c r="O228" s="70" t="s">
        <v>170</v>
      </c>
      <c r="P228" s="76"/>
      <c r="Q228" s="52"/>
      <c r="R228" s="24" t="str">
        <f t="shared" si="23"/>
        <v/>
      </c>
      <c r="S228" s="52"/>
      <c r="T228" s="24" t="str">
        <f t="shared" si="24"/>
        <v/>
      </c>
      <c r="U228" s="80"/>
      <c r="AA228" s="42"/>
      <c r="AB228" s="44" t="str">
        <f>IF($P228="","0",VLOOKUP($P228,登録データ!$U$4:$V$21,2,FALSE))</f>
        <v>0</v>
      </c>
      <c r="AC228" s="44" t="str">
        <f t="shared" si="25"/>
        <v>00</v>
      </c>
      <c r="AD228" s="44" t="str">
        <f t="shared" si="26"/>
        <v/>
      </c>
      <c r="AE228" s="44" t="str">
        <f t="shared" si="21"/>
        <v>000000</v>
      </c>
      <c r="AF228" s="44" t="str">
        <f t="shared" si="22"/>
        <v/>
      </c>
      <c r="AG228" s="44" t="str">
        <f t="shared" si="27"/>
        <v/>
      </c>
      <c r="AH228" s="147" t="str">
        <f>IF($C228="","",IF($C228="@",0,IF(COUNTIF($C$21:$C$620,$C228)=1,0,1)))</f>
        <v/>
      </c>
      <c r="AI228" s="147" t="str">
        <f>IF($L228="","",IF(OR($L228="東京都",$L228="北海道",$L228="大阪府",$L228="京都府",RIGHT($L228,1)="県"),0,1))</f>
        <v/>
      </c>
    </row>
    <row r="229" spans="2:35">
      <c r="B229" s="130"/>
      <c r="C229" s="165"/>
      <c r="D229" s="154"/>
      <c r="E229" s="155"/>
      <c r="F229" s="156"/>
      <c r="G229" s="154"/>
      <c r="H229" s="155"/>
      <c r="I229" s="156"/>
      <c r="J229" s="154"/>
      <c r="K229" s="156"/>
      <c r="L229" s="154"/>
      <c r="M229" s="155"/>
      <c r="N229" s="156"/>
      <c r="O229" s="70" t="s">
        <v>171</v>
      </c>
      <c r="P229" s="39"/>
      <c r="Q229" s="66"/>
      <c r="R229" s="70" t="str">
        <f t="shared" si="23"/>
        <v/>
      </c>
      <c r="S229" s="66"/>
      <c r="T229" s="70" t="str">
        <f t="shared" si="24"/>
        <v/>
      </c>
      <c r="U229" s="67"/>
      <c r="AA229" s="42"/>
      <c r="AB229" s="44" t="str">
        <f>IF($P229="","0",VLOOKUP($P229,登録データ!$U$4:$V$21,2,FALSE))</f>
        <v>0</v>
      </c>
      <c r="AC229" s="44" t="str">
        <f t="shared" si="25"/>
        <v>00</v>
      </c>
      <c r="AD229" s="44" t="str">
        <f t="shared" si="26"/>
        <v/>
      </c>
      <c r="AE229" s="44" t="str">
        <f t="shared" si="21"/>
        <v>000000</v>
      </c>
      <c r="AF229" s="44" t="str">
        <f t="shared" si="22"/>
        <v/>
      </c>
      <c r="AG229" s="44" t="str">
        <f t="shared" si="27"/>
        <v/>
      </c>
      <c r="AH229" s="147"/>
      <c r="AI229" s="147"/>
    </row>
    <row r="230" spans="2:35" ht="19.5" thickBot="1">
      <c r="B230" s="150"/>
      <c r="C230" s="166"/>
      <c r="D230" s="157"/>
      <c r="E230" s="158"/>
      <c r="F230" s="159"/>
      <c r="G230" s="157"/>
      <c r="H230" s="158"/>
      <c r="I230" s="159"/>
      <c r="J230" s="157"/>
      <c r="K230" s="159"/>
      <c r="L230" s="157"/>
      <c r="M230" s="158"/>
      <c r="N230" s="159"/>
      <c r="O230" s="12" t="s">
        <v>206</v>
      </c>
      <c r="P230" s="79"/>
      <c r="Q230" s="50"/>
      <c r="R230" s="12" t="str">
        <f t="shared" si="23"/>
        <v/>
      </c>
      <c r="S230" s="50"/>
      <c r="T230" s="12" t="str">
        <f t="shared" si="24"/>
        <v/>
      </c>
      <c r="U230" s="77"/>
      <c r="AA230" s="42"/>
      <c r="AB230" s="44" t="str">
        <f>IF($P230="","0",VLOOKUP($P230,登録データ!$U$4:$V$21,2,FALSE))</f>
        <v>0</v>
      </c>
      <c r="AC230" s="44" t="str">
        <f t="shared" si="25"/>
        <v>00</v>
      </c>
      <c r="AD230" s="44" t="str">
        <f t="shared" si="26"/>
        <v/>
      </c>
      <c r="AE230" s="44" t="str">
        <f t="shared" si="21"/>
        <v>000000</v>
      </c>
      <c r="AF230" s="44" t="str">
        <f t="shared" si="22"/>
        <v/>
      </c>
      <c r="AG230" s="44" t="str">
        <f t="shared" si="27"/>
        <v/>
      </c>
      <c r="AH230" s="147"/>
      <c r="AI230" s="147"/>
    </row>
    <row r="231" spans="2:35" ht="19.5" thickTop="1">
      <c r="B231" s="130">
        <v>71</v>
      </c>
      <c r="C231" s="164"/>
      <c r="D231" s="151"/>
      <c r="E231" s="152"/>
      <c r="F231" s="153"/>
      <c r="G231" s="151"/>
      <c r="H231" s="152"/>
      <c r="I231" s="153"/>
      <c r="J231" s="151"/>
      <c r="K231" s="153"/>
      <c r="L231" s="151"/>
      <c r="M231" s="152"/>
      <c r="N231" s="153"/>
      <c r="O231" s="70" t="s">
        <v>170</v>
      </c>
      <c r="P231" s="76"/>
      <c r="Q231" s="52"/>
      <c r="R231" s="24" t="str">
        <f t="shared" si="23"/>
        <v/>
      </c>
      <c r="S231" s="52"/>
      <c r="T231" s="24" t="str">
        <f t="shared" si="24"/>
        <v/>
      </c>
      <c r="U231" s="80"/>
      <c r="AA231" s="42"/>
      <c r="AB231" s="44" t="str">
        <f>IF($P231="","0",VLOOKUP($P231,登録データ!$U$4:$V$21,2,FALSE))</f>
        <v>0</v>
      </c>
      <c r="AC231" s="44" t="str">
        <f t="shared" si="25"/>
        <v>00</v>
      </c>
      <c r="AD231" s="44" t="str">
        <f t="shared" si="26"/>
        <v/>
      </c>
      <c r="AE231" s="44" t="str">
        <f t="shared" si="21"/>
        <v>000000</v>
      </c>
      <c r="AF231" s="44" t="str">
        <f t="shared" si="22"/>
        <v/>
      </c>
      <c r="AG231" s="44" t="str">
        <f t="shared" si="27"/>
        <v/>
      </c>
      <c r="AH231" s="147" t="str">
        <f>IF($C231="","",IF($C231="@",0,IF(COUNTIF($C$21:$C$620,$C231)=1,0,1)))</f>
        <v/>
      </c>
      <c r="AI231" s="147" t="str">
        <f>IF($L231="","",IF(OR($L231="東京都",$L231="北海道",$L231="大阪府",$L231="京都府",RIGHT($L231,1)="県"),0,1))</f>
        <v/>
      </c>
    </row>
    <row r="232" spans="2:35">
      <c r="B232" s="130"/>
      <c r="C232" s="165"/>
      <c r="D232" s="154"/>
      <c r="E232" s="155"/>
      <c r="F232" s="156"/>
      <c r="G232" s="154"/>
      <c r="H232" s="155"/>
      <c r="I232" s="156"/>
      <c r="J232" s="154"/>
      <c r="K232" s="156"/>
      <c r="L232" s="154"/>
      <c r="M232" s="155"/>
      <c r="N232" s="156"/>
      <c r="O232" s="70" t="s">
        <v>171</v>
      </c>
      <c r="P232" s="39"/>
      <c r="Q232" s="66"/>
      <c r="R232" s="70" t="str">
        <f t="shared" si="23"/>
        <v/>
      </c>
      <c r="S232" s="66"/>
      <c r="T232" s="70" t="str">
        <f t="shared" si="24"/>
        <v/>
      </c>
      <c r="U232" s="67"/>
      <c r="AA232" s="42"/>
      <c r="AB232" s="44" t="str">
        <f>IF($P232="","0",VLOOKUP($P232,登録データ!$U$4:$V$21,2,FALSE))</f>
        <v>0</v>
      </c>
      <c r="AC232" s="44" t="str">
        <f t="shared" si="25"/>
        <v>00</v>
      </c>
      <c r="AD232" s="44" t="str">
        <f t="shared" si="26"/>
        <v/>
      </c>
      <c r="AE232" s="44" t="str">
        <f t="shared" si="21"/>
        <v>000000</v>
      </c>
      <c r="AF232" s="44" t="str">
        <f t="shared" si="22"/>
        <v/>
      </c>
      <c r="AG232" s="44" t="str">
        <f t="shared" si="27"/>
        <v/>
      </c>
      <c r="AH232" s="147"/>
      <c r="AI232" s="147"/>
    </row>
    <row r="233" spans="2:35" ht="19.5" thickBot="1">
      <c r="B233" s="150"/>
      <c r="C233" s="166"/>
      <c r="D233" s="157"/>
      <c r="E233" s="158"/>
      <c r="F233" s="159"/>
      <c r="G233" s="157"/>
      <c r="H233" s="158"/>
      <c r="I233" s="159"/>
      <c r="J233" s="157"/>
      <c r="K233" s="159"/>
      <c r="L233" s="157"/>
      <c r="M233" s="158"/>
      <c r="N233" s="159"/>
      <c r="O233" s="12" t="s">
        <v>206</v>
      </c>
      <c r="P233" s="79"/>
      <c r="Q233" s="50"/>
      <c r="R233" s="12" t="str">
        <f t="shared" si="23"/>
        <v/>
      </c>
      <c r="S233" s="50"/>
      <c r="T233" s="12" t="str">
        <f t="shared" si="24"/>
        <v/>
      </c>
      <c r="U233" s="77"/>
      <c r="AA233" s="42"/>
      <c r="AB233" s="44" t="str">
        <f>IF($P233="","0",VLOOKUP($P233,登録データ!$U$4:$V$21,2,FALSE))</f>
        <v>0</v>
      </c>
      <c r="AC233" s="44" t="str">
        <f t="shared" si="25"/>
        <v>00</v>
      </c>
      <c r="AD233" s="44" t="str">
        <f t="shared" si="26"/>
        <v/>
      </c>
      <c r="AE233" s="44" t="str">
        <f t="shared" si="21"/>
        <v>000000</v>
      </c>
      <c r="AF233" s="44" t="str">
        <f t="shared" si="22"/>
        <v/>
      </c>
      <c r="AG233" s="44" t="str">
        <f t="shared" si="27"/>
        <v/>
      </c>
      <c r="AH233" s="147"/>
      <c r="AI233" s="147"/>
    </row>
    <row r="234" spans="2:35" ht="19.5" thickTop="1">
      <c r="B234" s="130">
        <v>72</v>
      </c>
      <c r="C234" s="164"/>
      <c r="D234" s="151"/>
      <c r="E234" s="152"/>
      <c r="F234" s="153"/>
      <c r="G234" s="151"/>
      <c r="H234" s="152"/>
      <c r="I234" s="153"/>
      <c r="J234" s="151"/>
      <c r="K234" s="153"/>
      <c r="L234" s="151"/>
      <c r="M234" s="152"/>
      <c r="N234" s="153"/>
      <c r="O234" s="70" t="s">
        <v>170</v>
      </c>
      <c r="P234" s="76"/>
      <c r="Q234" s="52"/>
      <c r="R234" s="24" t="str">
        <f t="shared" si="23"/>
        <v/>
      </c>
      <c r="S234" s="52"/>
      <c r="T234" s="24" t="str">
        <f t="shared" si="24"/>
        <v/>
      </c>
      <c r="U234" s="80"/>
      <c r="AA234" s="42"/>
      <c r="AB234" s="44" t="str">
        <f>IF($P234="","0",VLOOKUP($P234,登録データ!$U$4:$V$21,2,FALSE))</f>
        <v>0</v>
      </c>
      <c r="AC234" s="44" t="str">
        <f t="shared" si="25"/>
        <v>00</v>
      </c>
      <c r="AD234" s="44" t="str">
        <f t="shared" si="26"/>
        <v/>
      </c>
      <c r="AE234" s="44" t="str">
        <f t="shared" si="21"/>
        <v>000000</v>
      </c>
      <c r="AF234" s="44" t="str">
        <f t="shared" si="22"/>
        <v/>
      </c>
      <c r="AG234" s="44" t="str">
        <f t="shared" si="27"/>
        <v/>
      </c>
      <c r="AH234" s="147" t="str">
        <f>IF($C234="","",IF($C234="@",0,IF(COUNTIF($C$21:$C$620,$C234)=1,0,1)))</f>
        <v/>
      </c>
      <c r="AI234" s="147" t="str">
        <f>IF($L234="","",IF(OR($L234="東京都",$L234="北海道",$L234="大阪府",$L234="京都府",RIGHT($L234,1)="県"),0,1))</f>
        <v/>
      </c>
    </row>
    <row r="235" spans="2:35">
      <c r="B235" s="130"/>
      <c r="C235" s="165"/>
      <c r="D235" s="154"/>
      <c r="E235" s="155"/>
      <c r="F235" s="156"/>
      <c r="G235" s="154"/>
      <c r="H235" s="155"/>
      <c r="I235" s="156"/>
      <c r="J235" s="154"/>
      <c r="K235" s="156"/>
      <c r="L235" s="154"/>
      <c r="M235" s="155"/>
      <c r="N235" s="156"/>
      <c r="O235" s="70" t="s">
        <v>171</v>
      </c>
      <c r="P235" s="39"/>
      <c r="Q235" s="66"/>
      <c r="R235" s="70" t="str">
        <f t="shared" si="23"/>
        <v/>
      </c>
      <c r="S235" s="66"/>
      <c r="T235" s="70" t="str">
        <f t="shared" si="24"/>
        <v/>
      </c>
      <c r="U235" s="67"/>
      <c r="AA235" s="42"/>
      <c r="AB235" s="44" t="str">
        <f>IF($P235="","0",VLOOKUP($P235,登録データ!$U$4:$V$21,2,FALSE))</f>
        <v>0</v>
      </c>
      <c r="AC235" s="44" t="str">
        <f t="shared" si="25"/>
        <v>00</v>
      </c>
      <c r="AD235" s="44" t="str">
        <f t="shared" si="26"/>
        <v/>
      </c>
      <c r="AE235" s="44" t="str">
        <f t="shared" si="21"/>
        <v>000000</v>
      </c>
      <c r="AF235" s="44" t="str">
        <f t="shared" si="22"/>
        <v/>
      </c>
      <c r="AG235" s="44" t="str">
        <f t="shared" si="27"/>
        <v/>
      </c>
      <c r="AH235" s="147"/>
      <c r="AI235" s="147"/>
    </row>
    <row r="236" spans="2:35" ht="19.5" thickBot="1">
      <c r="B236" s="150"/>
      <c r="C236" s="166"/>
      <c r="D236" s="157"/>
      <c r="E236" s="158"/>
      <c r="F236" s="159"/>
      <c r="G236" s="157"/>
      <c r="H236" s="158"/>
      <c r="I236" s="159"/>
      <c r="J236" s="157"/>
      <c r="K236" s="159"/>
      <c r="L236" s="157"/>
      <c r="M236" s="158"/>
      <c r="N236" s="159"/>
      <c r="O236" s="12" t="s">
        <v>206</v>
      </c>
      <c r="P236" s="79"/>
      <c r="Q236" s="50"/>
      <c r="R236" s="12" t="str">
        <f t="shared" si="23"/>
        <v/>
      </c>
      <c r="S236" s="50"/>
      <c r="T236" s="12" t="str">
        <f t="shared" si="24"/>
        <v/>
      </c>
      <c r="U236" s="77"/>
      <c r="AA236" s="42"/>
      <c r="AB236" s="44" t="str">
        <f>IF($P236="","0",VLOOKUP($P236,登録データ!$U$4:$V$21,2,FALSE))</f>
        <v>0</v>
      </c>
      <c r="AC236" s="44" t="str">
        <f t="shared" si="25"/>
        <v>00</v>
      </c>
      <c r="AD236" s="44" t="str">
        <f t="shared" si="26"/>
        <v/>
      </c>
      <c r="AE236" s="44" t="str">
        <f t="shared" si="21"/>
        <v>000000</v>
      </c>
      <c r="AF236" s="44" t="str">
        <f t="shared" si="22"/>
        <v/>
      </c>
      <c r="AG236" s="44" t="str">
        <f t="shared" si="27"/>
        <v/>
      </c>
      <c r="AH236" s="147"/>
      <c r="AI236" s="147"/>
    </row>
    <row r="237" spans="2:35" ht="19.5" thickTop="1">
      <c r="B237" s="130">
        <v>73</v>
      </c>
      <c r="C237" s="164"/>
      <c r="D237" s="151"/>
      <c r="E237" s="152"/>
      <c r="F237" s="153"/>
      <c r="G237" s="151"/>
      <c r="H237" s="152"/>
      <c r="I237" s="153"/>
      <c r="J237" s="151"/>
      <c r="K237" s="153"/>
      <c r="L237" s="151"/>
      <c r="M237" s="152"/>
      <c r="N237" s="153"/>
      <c r="O237" s="70" t="s">
        <v>170</v>
      </c>
      <c r="P237" s="76"/>
      <c r="Q237" s="52"/>
      <c r="R237" s="24" t="str">
        <f t="shared" si="23"/>
        <v/>
      </c>
      <c r="S237" s="52"/>
      <c r="T237" s="24" t="str">
        <f t="shared" si="24"/>
        <v/>
      </c>
      <c r="U237" s="80"/>
      <c r="AA237" s="42"/>
      <c r="AB237" s="44" t="str">
        <f>IF($P237="","0",VLOOKUP($P237,登録データ!$U$4:$V$21,2,FALSE))</f>
        <v>0</v>
      </c>
      <c r="AC237" s="44" t="str">
        <f t="shared" si="25"/>
        <v>00</v>
      </c>
      <c r="AD237" s="44" t="str">
        <f t="shared" si="26"/>
        <v/>
      </c>
      <c r="AE237" s="44" t="str">
        <f t="shared" si="21"/>
        <v>000000</v>
      </c>
      <c r="AF237" s="44" t="str">
        <f t="shared" si="22"/>
        <v/>
      </c>
      <c r="AG237" s="44" t="str">
        <f t="shared" si="27"/>
        <v/>
      </c>
      <c r="AH237" s="147" t="str">
        <f>IF($C237="","",IF($C237="@",0,IF(COUNTIF($C$21:$C$620,$C237)=1,0,1)))</f>
        <v/>
      </c>
      <c r="AI237" s="147" t="str">
        <f>IF($L237="","",IF(OR($L237="東京都",$L237="北海道",$L237="大阪府",$L237="京都府",RIGHT($L237,1)="県"),0,1))</f>
        <v/>
      </c>
    </row>
    <row r="238" spans="2:35">
      <c r="B238" s="130"/>
      <c r="C238" s="165"/>
      <c r="D238" s="154"/>
      <c r="E238" s="155"/>
      <c r="F238" s="156"/>
      <c r="G238" s="154"/>
      <c r="H238" s="155"/>
      <c r="I238" s="156"/>
      <c r="J238" s="154"/>
      <c r="K238" s="156"/>
      <c r="L238" s="154"/>
      <c r="M238" s="155"/>
      <c r="N238" s="156"/>
      <c r="O238" s="70" t="s">
        <v>171</v>
      </c>
      <c r="P238" s="39"/>
      <c r="Q238" s="66"/>
      <c r="R238" s="70" t="str">
        <f t="shared" si="23"/>
        <v/>
      </c>
      <c r="S238" s="66"/>
      <c r="T238" s="70" t="str">
        <f t="shared" si="24"/>
        <v/>
      </c>
      <c r="U238" s="67"/>
      <c r="AA238" s="42"/>
      <c r="AB238" s="44" t="str">
        <f>IF($P238="","0",VLOOKUP($P238,登録データ!$U$4:$V$21,2,FALSE))</f>
        <v>0</v>
      </c>
      <c r="AC238" s="44" t="str">
        <f t="shared" si="25"/>
        <v>00</v>
      </c>
      <c r="AD238" s="44" t="str">
        <f t="shared" si="26"/>
        <v/>
      </c>
      <c r="AE238" s="44" t="str">
        <f t="shared" si="21"/>
        <v>000000</v>
      </c>
      <c r="AF238" s="44" t="str">
        <f t="shared" si="22"/>
        <v/>
      </c>
      <c r="AG238" s="44" t="str">
        <f t="shared" si="27"/>
        <v/>
      </c>
      <c r="AH238" s="147"/>
      <c r="AI238" s="147"/>
    </row>
    <row r="239" spans="2:35" ht="19.5" thickBot="1">
      <c r="B239" s="150"/>
      <c r="C239" s="166"/>
      <c r="D239" s="157"/>
      <c r="E239" s="158"/>
      <c r="F239" s="159"/>
      <c r="G239" s="157"/>
      <c r="H239" s="158"/>
      <c r="I239" s="159"/>
      <c r="J239" s="157"/>
      <c r="K239" s="159"/>
      <c r="L239" s="157"/>
      <c r="M239" s="158"/>
      <c r="N239" s="159"/>
      <c r="O239" s="12" t="s">
        <v>206</v>
      </c>
      <c r="P239" s="79"/>
      <c r="Q239" s="50"/>
      <c r="R239" s="12" t="str">
        <f t="shared" si="23"/>
        <v/>
      </c>
      <c r="S239" s="50"/>
      <c r="T239" s="12" t="str">
        <f t="shared" si="24"/>
        <v/>
      </c>
      <c r="U239" s="77"/>
      <c r="AA239" s="42"/>
      <c r="AB239" s="44" t="str">
        <f>IF($P239="","0",VLOOKUP($P239,登録データ!$U$4:$V$21,2,FALSE))</f>
        <v>0</v>
      </c>
      <c r="AC239" s="44" t="str">
        <f t="shared" si="25"/>
        <v>00</v>
      </c>
      <c r="AD239" s="44" t="str">
        <f t="shared" si="26"/>
        <v/>
      </c>
      <c r="AE239" s="44" t="str">
        <f t="shared" si="21"/>
        <v>000000</v>
      </c>
      <c r="AF239" s="44" t="str">
        <f t="shared" si="22"/>
        <v/>
      </c>
      <c r="AG239" s="44" t="str">
        <f t="shared" si="27"/>
        <v/>
      </c>
      <c r="AH239" s="147"/>
      <c r="AI239" s="147"/>
    </row>
    <row r="240" spans="2:35" ht="19.5" thickTop="1">
      <c r="B240" s="130">
        <v>74</v>
      </c>
      <c r="C240" s="164"/>
      <c r="D240" s="151"/>
      <c r="E240" s="152"/>
      <c r="F240" s="153"/>
      <c r="G240" s="151"/>
      <c r="H240" s="152"/>
      <c r="I240" s="153"/>
      <c r="J240" s="151"/>
      <c r="K240" s="153"/>
      <c r="L240" s="151"/>
      <c r="M240" s="152"/>
      <c r="N240" s="153"/>
      <c r="O240" s="70" t="s">
        <v>170</v>
      </c>
      <c r="P240" s="76"/>
      <c r="Q240" s="52"/>
      <c r="R240" s="24" t="str">
        <f t="shared" si="23"/>
        <v/>
      </c>
      <c r="S240" s="52"/>
      <c r="T240" s="24" t="str">
        <f t="shared" si="24"/>
        <v/>
      </c>
      <c r="U240" s="80"/>
      <c r="AA240" s="42"/>
      <c r="AB240" s="44" t="str">
        <f>IF($P240="","0",VLOOKUP($P240,登録データ!$U$4:$V$21,2,FALSE))</f>
        <v>0</v>
      </c>
      <c r="AC240" s="44" t="str">
        <f t="shared" si="25"/>
        <v>00</v>
      </c>
      <c r="AD240" s="44" t="str">
        <f t="shared" si="26"/>
        <v/>
      </c>
      <c r="AE240" s="44" t="str">
        <f t="shared" si="21"/>
        <v>000000</v>
      </c>
      <c r="AF240" s="44" t="str">
        <f t="shared" si="22"/>
        <v/>
      </c>
      <c r="AG240" s="44" t="str">
        <f t="shared" si="27"/>
        <v/>
      </c>
      <c r="AH240" s="147" t="str">
        <f>IF($C240="","",IF($C240="@",0,IF(COUNTIF($C$21:$C$620,$C240)=1,0,1)))</f>
        <v/>
      </c>
      <c r="AI240" s="147" t="str">
        <f>IF($L240="","",IF(OR($L240="東京都",$L240="北海道",$L240="大阪府",$L240="京都府",RIGHT($L240,1)="県"),0,1))</f>
        <v/>
      </c>
    </row>
    <row r="241" spans="2:35">
      <c r="B241" s="130"/>
      <c r="C241" s="165"/>
      <c r="D241" s="154"/>
      <c r="E241" s="155"/>
      <c r="F241" s="156"/>
      <c r="G241" s="154"/>
      <c r="H241" s="155"/>
      <c r="I241" s="156"/>
      <c r="J241" s="154"/>
      <c r="K241" s="156"/>
      <c r="L241" s="154"/>
      <c r="M241" s="155"/>
      <c r="N241" s="156"/>
      <c r="O241" s="70" t="s">
        <v>171</v>
      </c>
      <c r="P241" s="39"/>
      <c r="Q241" s="66"/>
      <c r="R241" s="70" t="str">
        <f t="shared" si="23"/>
        <v/>
      </c>
      <c r="S241" s="66"/>
      <c r="T241" s="70" t="str">
        <f t="shared" si="24"/>
        <v/>
      </c>
      <c r="U241" s="67"/>
      <c r="AA241" s="42"/>
      <c r="AB241" s="44" t="str">
        <f>IF($P241="","0",VLOOKUP($P241,登録データ!$U$4:$V$21,2,FALSE))</f>
        <v>0</v>
      </c>
      <c r="AC241" s="44" t="str">
        <f t="shared" si="25"/>
        <v>00</v>
      </c>
      <c r="AD241" s="44" t="str">
        <f t="shared" si="26"/>
        <v/>
      </c>
      <c r="AE241" s="44" t="str">
        <f t="shared" si="21"/>
        <v>000000</v>
      </c>
      <c r="AF241" s="44" t="str">
        <f t="shared" si="22"/>
        <v/>
      </c>
      <c r="AG241" s="44" t="str">
        <f t="shared" si="27"/>
        <v/>
      </c>
      <c r="AH241" s="147"/>
      <c r="AI241" s="147"/>
    </row>
    <row r="242" spans="2:35" ht="19.5" thickBot="1">
      <c r="B242" s="150"/>
      <c r="C242" s="166"/>
      <c r="D242" s="157"/>
      <c r="E242" s="158"/>
      <c r="F242" s="159"/>
      <c r="G242" s="157"/>
      <c r="H242" s="158"/>
      <c r="I242" s="159"/>
      <c r="J242" s="157"/>
      <c r="K242" s="159"/>
      <c r="L242" s="157"/>
      <c r="M242" s="158"/>
      <c r="N242" s="159"/>
      <c r="O242" s="12" t="s">
        <v>206</v>
      </c>
      <c r="P242" s="79"/>
      <c r="Q242" s="50"/>
      <c r="R242" s="12" t="str">
        <f t="shared" si="23"/>
        <v/>
      </c>
      <c r="S242" s="50"/>
      <c r="T242" s="12" t="str">
        <f t="shared" si="24"/>
        <v/>
      </c>
      <c r="U242" s="77"/>
      <c r="AA242" s="42"/>
      <c r="AB242" s="44" t="str">
        <f>IF($P242="","0",VLOOKUP($P242,登録データ!$U$4:$V$21,2,FALSE))</f>
        <v>0</v>
      </c>
      <c r="AC242" s="44" t="str">
        <f t="shared" si="25"/>
        <v>00</v>
      </c>
      <c r="AD242" s="44" t="str">
        <f t="shared" si="26"/>
        <v/>
      </c>
      <c r="AE242" s="44" t="str">
        <f t="shared" si="21"/>
        <v>000000</v>
      </c>
      <c r="AF242" s="44" t="str">
        <f t="shared" si="22"/>
        <v/>
      </c>
      <c r="AG242" s="44" t="str">
        <f t="shared" si="27"/>
        <v/>
      </c>
      <c r="AH242" s="147"/>
      <c r="AI242" s="147"/>
    </row>
    <row r="243" spans="2:35" ht="19.5" thickTop="1">
      <c r="B243" s="130">
        <v>75</v>
      </c>
      <c r="C243" s="164"/>
      <c r="D243" s="151"/>
      <c r="E243" s="152"/>
      <c r="F243" s="153"/>
      <c r="G243" s="151"/>
      <c r="H243" s="152"/>
      <c r="I243" s="153"/>
      <c r="J243" s="151"/>
      <c r="K243" s="153"/>
      <c r="L243" s="151"/>
      <c r="M243" s="152"/>
      <c r="N243" s="153"/>
      <c r="O243" s="70" t="s">
        <v>170</v>
      </c>
      <c r="P243" s="76"/>
      <c r="Q243" s="52"/>
      <c r="R243" s="24" t="str">
        <f t="shared" si="23"/>
        <v/>
      </c>
      <c r="S243" s="52"/>
      <c r="T243" s="24" t="str">
        <f t="shared" si="24"/>
        <v/>
      </c>
      <c r="U243" s="80"/>
      <c r="AA243" s="42"/>
      <c r="AB243" s="44" t="str">
        <f>IF($P243="","0",VLOOKUP($P243,登録データ!$U$4:$V$21,2,FALSE))</f>
        <v>0</v>
      </c>
      <c r="AC243" s="44" t="str">
        <f t="shared" si="25"/>
        <v>00</v>
      </c>
      <c r="AD243" s="44" t="str">
        <f t="shared" si="26"/>
        <v/>
      </c>
      <c r="AE243" s="44" t="str">
        <f t="shared" si="21"/>
        <v>000000</v>
      </c>
      <c r="AF243" s="44" t="str">
        <f t="shared" si="22"/>
        <v/>
      </c>
      <c r="AG243" s="44" t="str">
        <f t="shared" si="27"/>
        <v/>
      </c>
      <c r="AH243" s="147" t="str">
        <f>IF($C243="","",IF($C243="@",0,IF(COUNTIF($C$21:$C$620,$C243)=1,0,1)))</f>
        <v/>
      </c>
      <c r="AI243" s="147" t="str">
        <f>IF($L243="","",IF(OR($L243="東京都",$L243="北海道",$L243="大阪府",$L243="京都府",RIGHT($L243,1)="県"),0,1))</f>
        <v/>
      </c>
    </row>
    <row r="244" spans="2:35">
      <c r="B244" s="130"/>
      <c r="C244" s="165"/>
      <c r="D244" s="154"/>
      <c r="E244" s="155"/>
      <c r="F244" s="156"/>
      <c r="G244" s="154"/>
      <c r="H244" s="155"/>
      <c r="I244" s="156"/>
      <c r="J244" s="154"/>
      <c r="K244" s="156"/>
      <c r="L244" s="154"/>
      <c r="M244" s="155"/>
      <c r="N244" s="156"/>
      <c r="O244" s="70" t="s">
        <v>171</v>
      </c>
      <c r="P244" s="39"/>
      <c r="Q244" s="66"/>
      <c r="R244" s="70" t="str">
        <f t="shared" si="23"/>
        <v/>
      </c>
      <c r="S244" s="66"/>
      <c r="T244" s="70" t="str">
        <f t="shared" si="24"/>
        <v/>
      </c>
      <c r="U244" s="67"/>
      <c r="AA244" s="42"/>
      <c r="AB244" s="44" t="str">
        <f>IF($P244="","0",VLOOKUP($P244,登録データ!$U$4:$V$21,2,FALSE))</f>
        <v>0</v>
      </c>
      <c r="AC244" s="44" t="str">
        <f t="shared" si="25"/>
        <v>00</v>
      </c>
      <c r="AD244" s="44" t="str">
        <f t="shared" si="26"/>
        <v/>
      </c>
      <c r="AE244" s="44" t="str">
        <f t="shared" si="21"/>
        <v>000000</v>
      </c>
      <c r="AF244" s="44" t="str">
        <f t="shared" si="22"/>
        <v/>
      </c>
      <c r="AG244" s="44" t="str">
        <f t="shared" si="27"/>
        <v/>
      </c>
      <c r="AH244" s="147"/>
      <c r="AI244" s="147"/>
    </row>
    <row r="245" spans="2:35" ht="19.5" thickBot="1">
      <c r="B245" s="150"/>
      <c r="C245" s="166"/>
      <c r="D245" s="157"/>
      <c r="E245" s="158"/>
      <c r="F245" s="159"/>
      <c r="G245" s="157"/>
      <c r="H245" s="158"/>
      <c r="I245" s="159"/>
      <c r="J245" s="157"/>
      <c r="K245" s="159"/>
      <c r="L245" s="157"/>
      <c r="M245" s="158"/>
      <c r="N245" s="159"/>
      <c r="O245" s="12" t="s">
        <v>206</v>
      </c>
      <c r="P245" s="79"/>
      <c r="Q245" s="50"/>
      <c r="R245" s="12" t="str">
        <f t="shared" si="23"/>
        <v/>
      </c>
      <c r="S245" s="50"/>
      <c r="T245" s="12" t="str">
        <f t="shared" si="24"/>
        <v/>
      </c>
      <c r="U245" s="77"/>
      <c r="AA245" s="42"/>
      <c r="AB245" s="44" t="str">
        <f>IF($P245="","0",VLOOKUP($P245,登録データ!$U$4:$V$21,2,FALSE))</f>
        <v>0</v>
      </c>
      <c r="AC245" s="44" t="str">
        <f t="shared" si="25"/>
        <v>00</v>
      </c>
      <c r="AD245" s="44" t="str">
        <f t="shared" si="26"/>
        <v/>
      </c>
      <c r="AE245" s="44" t="str">
        <f t="shared" si="21"/>
        <v>000000</v>
      </c>
      <c r="AF245" s="44" t="str">
        <f t="shared" si="22"/>
        <v/>
      </c>
      <c r="AG245" s="44" t="str">
        <f t="shared" si="27"/>
        <v/>
      </c>
      <c r="AH245" s="147"/>
      <c r="AI245" s="147"/>
    </row>
    <row r="246" spans="2:35" ht="19.5" thickTop="1">
      <c r="B246" s="130">
        <v>76</v>
      </c>
      <c r="C246" s="164"/>
      <c r="D246" s="151"/>
      <c r="E246" s="152"/>
      <c r="F246" s="153"/>
      <c r="G246" s="151"/>
      <c r="H246" s="152"/>
      <c r="I246" s="153"/>
      <c r="J246" s="151"/>
      <c r="K246" s="153"/>
      <c r="L246" s="151"/>
      <c r="M246" s="152"/>
      <c r="N246" s="153"/>
      <c r="O246" s="70" t="s">
        <v>170</v>
      </c>
      <c r="P246" s="76"/>
      <c r="Q246" s="52"/>
      <c r="R246" s="24" t="str">
        <f t="shared" si="23"/>
        <v/>
      </c>
      <c r="S246" s="52"/>
      <c r="T246" s="24" t="str">
        <f t="shared" si="24"/>
        <v/>
      </c>
      <c r="U246" s="80"/>
      <c r="AA246" s="42"/>
      <c r="AB246" s="44" t="str">
        <f>IF($P246="","0",VLOOKUP($P246,登録データ!$U$4:$V$21,2,FALSE))</f>
        <v>0</v>
      </c>
      <c r="AC246" s="44" t="str">
        <f t="shared" si="25"/>
        <v>00</v>
      </c>
      <c r="AD246" s="44" t="str">
        <f t="shared" si="26"/>
        <v/>
      </c>
      <c r="AE246" s="44" t="str">
        <f t="shared" si="21"/>
        <v>000000</v>
      </c>
      <c r="AF246" s="44" t="str">
        <f t="shared" si="22"/>
        <v/>
      </c>
      <c r="AG246" s="44" t="str">
        <f t="shared" si="27"/>
        <v/>
      </c>
      <c r="AH246" s="147" t="str">
        <f>IF($C246="","",IF($C246="@",0,IF(COUNTIF($C$21:$C$620,$C246)=1,0,1)))</f>
        <v/>
      </c>
      <c r="AI246" s="147" t="str">
        <f>IF($L246="","",IF(OR($L246="東京都",$L246="北海道",$L246="大阪府",$L246="京都府",RIGHT($L246,1)="県"),0,1))</f>
        <v/>
      </c>
    </row>
    <row r="247" spans="2:35">
      <c r="B247" s="130"/>
      <c r="C247" s="165"/>
      <c r="D247" s="154"/>
      <c r="E247" s="155"/>
      <c r="F247" s="156"/>
      <c r="G247" s="154"/>
      <c r="H247" s="155"/>
      <c r="I247" s="156"/>
      <c r="J247" s="154"/>
      <c r="K247" s="156"/>
      <c r="L247" s="154"/>
      <c r="M247" s="155"/>
      <c r="N247" s="156"/>
      <c r="O247" s="70" t="s">
        <v>171</v>
      </c>
      <c r="P247" s="39"/>
      <c r="Q247" s="66"/>
      <c r="R247" s="70" t="str">
        <f t="shared" si="23"/>
        <v/>
      </c>
      <c r="S247" s="66"/>
      <c r="T247" s="70" t="str">
        <f t="shared" si="24"/>
        <v/>
      </c>
      <c r="U247" s="67"/>
      <c r="AA247" s="42"/>
      <c r="AB247" s="44" t="str">
        <f>IF($P247="","0",VLOOKUP($P247,登録データ!$U$4:$V$21,2,FALSE))</f>
        <v>0</v>
      </c>
      <c r="AC247" s="44" t="str">
        <f t="shared" si="25"/>
        <v>00</v>
      </c>
      <c r="AD247" s="44" t="str">
        <f t="shared" si="26"/>
        <v/>
      </c>
      <c r="AE247" s="44" t="str">
        <f t="shared" si="21"/>
        <v>000000</v>
      </c>
      <c r="AF247" s="44" t="str">
        <f t="shared" si="22"/>
        <v/>
      </c>
      <c r="AG247" s="44" t="str">
        <f t="shared" si="27"/>
        <v/>
      </c>
      <c r="AH247" s="147"/>
      <c r="AI247" s="147"/>
    </row>
    <row r="248" spans="2:35" ht="19.5" thickBot="1">
      <c r="B248" s="150"/>
      <c r="C248" s="166"/>
      <c r="D248" s="157"/>
      <c r="E248" s="158"/>
      <c r="F248" s="159"/>
      <c r="G248" s="157"/>
      <c r="H248" s="158"/>
      <c r="I248" s="159"/>
      <c r="J248" s="157"/>
      <c r="K248" s="159"/>
      <c r="L248" s="157"/>
      <c r="M248" s="158"/>
      <c r="N248" s="159"/>
      <c r="O248" s="12" t="s">
        <v>206</v>
      </c>
      <c r="P248" s="79"/>
      <c r="Q248" s="50"/>
      <c r="R248" s="12" t="str">
        <f t="shared" si="23"/>
        <v/>
      </c>
      <c r="S248" s="50"/>
      <c r="T248" s="12" t="str">
        <f t="shared" si="24"/>
        <v/>
      </c>
      <c r="U248" s="77"/>
      <c r="AA248" s="42"/>
      <c r="AB248" s="44" t="str">
        <f>IF($P248="","0",VLOOKUP($P248,登録データ!$U$4:$V$21,2,FALSE))</f>
        <v>0</v>
      </c>
      <c r="AC248" s="44" t="str">
        <f t="shared" si="25"/>
        <v>00</v>
      </c>
      <c r="AD248" s="44" t="str">
        <f t="shared" si="26"/>
        <v/>
      </c>
      <c r="AE248" s="44" t="str">
        <f t="shared" si="21"/>
        <v>000000</v>
      </c>
      <c r="AF248" s="44" t="str">
        <f t="shared" si="22"/>
        <v/>
      </c>
      <c r="AG248" s="44" t="str">
        <f t="shared" si="27"/>
        <v/>
      </c>
      <c r="AH248" s="147"/>
      <c r="AI248" s="147"/>
    </row>
    <row r="249" spans="2:35" ht="19.5" thickTop="1">
      <c r="B249" s="130">
        <v>77</v>
      </c>
      <c r="C249" s="164"/>
      <c r="D249" s="151"/>
      <c r="E249" s="152"/>
      <c r="F249" s="153"/>
      <c r="G249" s="151"/>
      <c r="H249" s="152"/>
      <c r="I249" s="153"/>
      <c r="J249" s="151"/>
      <c r="K249" s="153"/>
      <c r="L249" s="151"/>
      <c r="M249" s="152"/>
      <c r="N249" s="153"/>
      <c r="O249" s="70" t="s">
        <v>170</v>
      </c>
      <c r="P249" s="76"/>
      <c r="Q249" s="52"/>
      <c r="R249" s="24" t="str">
        <f t="shared" si="23"/>
        <v/>
      </c>
      <c r="S249" s="52"/>
      <c r="T249" s="24" t="str">
        <f t="shared" si="24"/>
        <v/>
      </c>
      <c r="U249" s="80"/>
      <c r="AA249" s="42"/>
      <c r="AB249" s="44" t="str">
        <f>IF($P249="","0",VLOOKUP($P249,登録データ!$U$4:$V$21,2,FALSE))</f>
        <v>0</v>
      </c>
      <c r="AC249" s="44" t="str">
        <f t="shared" si="25"/>
        <v>00</v>
      </c>
      <c r="AD249" s="44" t="str">
        <f t="shared" si="26"/>
        <v/>
      </c>
      <c r="AE249" s="44" t="str">
        <f t="shared" si="21"/>
        <v>000000</v>
      </c>
      <c r="AF249" s="44" t="str">
        <f t="shared" si="22"/>
        <v/>
      </c>
      <c r="AG249" s="44" t="str">
        <f t="shared" si="27"/>
        <v/>
      </c>
      <c r="AH249" s="147" t="str">
        <f>IF($C249="","",IF($C249="@",0,IF(COUNTIF($C$21:$C$620,$C249)=1,0,1)))</f>
        <v/>
      </c>
      <c r="AI249" s="147" t="str">
        <f>IF($L249="","",IF(OR($L249="東京都",$L249="北海道",$L249="大阪府",$L249="京都府",RIGHT($L249,1)="県"),0,1))</f>
        <v/>
      </c>
    </row>
    <row r="250" spans="2:35">
      <c r="B250" s="130"/>
      <c r="C250" s="165"/>
      <c r="D250" s="154"/>
      <c r="E250" s="155"/>
      <c r="F250" s="156"/>
      <c r="G250" s="154"/>
      <c r="H250" s="155"/>
      <c r="I250" s="156"/>
      <c r="J250" s="154"/>
      <c r="K250" s="156"/>
      <c r="L250" s="154"/>
      <c r="M250" s="155"/>
      <c r="N250" s="156"/>
      <c r="O250" s="70" t="s">
        <v>171</v>
      </c>
      <c r="P250" s="39"/>
      <c r="Q250" s="66"/>
      <c r="R250" s="70" t="str">
        <f t="shared" si="23"/>
        <v/>
      </c>
      <c r="S250" s="66"/>
      <c r="T250" s="70" t="str">
        <f t="shared" si="24"/>
        <v/>
      </c>
      <c r="U250" s="67"/>
      <c r="AA250" s="42"/>
      <c r="AB250" s="44" t="str">
        <f>IF($P250="","0",VLOOKUP($P250,登録データ!$U$4:$V$21,2,FALSE))</f>
        <v>0</v>
      </c>
      <c r="AC250" s="44" t="str">
        <f t="shared" si="25"/>
        <v>00</v>
      </c>
      <c r="AD250" s="44" t="str">
        <f t="shared" si="26"/>
        <v/>
      </c>
      <c r="AE250" s="44" t="str">
        <f t="shared" si="21"/>
        <v>000000</v>
      </c>
      <c r="AF250" s="44" t="str">
        <f t="shared" si="22"/>
        <v/>
      </c>
      <c r="AG250" s="44" t="str">
        <f t="shared" si="27"/>
        <v/>
      </c>
      <c r="AH250" s="147"/>
      <c r="AI250" s="147"/>
    </row>
    <row r="251" spans="2:35" ht="19.5" thickBot="1">
      <c r="B251" s="150"/>
      <c r="C251" s="166"/>
      <c r="D251" s="157"/>
      <c r="E251" s="158"/>
      <c r="F251" s="159"/>
      <c r="G251" s="157"/>
      <c r="H251" s="158"/>
      <c r="I251" s="159"/>
      <c r="J251" s="157"/>
      <c r="K251" s="159"/>
      <c r="L251" s="157"/>
      <c r="M251" s="158"/>
      <c r="N251" s="159"/>
      <c r="O251" s="12" t="s">
        <v>206</v>
      </c>
      <c r="P251" s="79"/>
      <c r="Q251" s="50"/>
      <c r="R251" s="12" t="str">
        <f t="shared" si="23"/>
        <v/>
      </c>
      <c r="S251" s="50"/>
      <c r="T251" s="12" t="str">
        <f t="shared" si="24"/>
        <v/>
      </c>
      <c r="U251" s="77"/>
      <c r="AA251" s="42"/>
      <c r="AB251" s="44" t="str">
        <f>IF($P251="","0",VLOOKUP($P251,登録データ!$U$4:$V$21,2,FALSE))</f>
        <v>0</v>
      </c>
      <c r="AC251" s="44" t="str">
        <f t="shared" si="25"/>
        <v>00</v>
      </c>
      <c r="AD251" s="44" t="str">
        <f t="shared" si="26"/>
        <v/>
      </c>
      <c r="AE251" s="44" t="str">
        <f t="shared" si="21"/>
        <v>000000</v>
      </c>
      <c r="AF251" s="44" t="str">
        <f t="shared" si="22"/>
        <v/>
      </c>
      <c r="AG251" s="44" t="str">
        <f t="shared" si="27"/>
        <v/>
      </c>
      <c r="AH251" s="147"/>
      <c r="AI251" s="147"/>
    </row>
    <row r="252" spans="2:35" ht="19.5" thickTop="1">
      <c r="B252" s="130">
        <v>78</v>
      </c>
      <c r="C252" s="164"/>
      <c r="D252" s="151"/>
      <c r="E252" s="152"/>
      <c r="F252" s="153"/>
      <c r="G252" s="151"/>
      <c r="H252" s="152"/>
      <c r="I252" s="153"/>
      <c r="J252" s="151"/>
      <c r="K252" s="153"/>
      <c r="L252" s="151"/>
      <c r="M252" s="152"/>
      <c r="N252" s="153"/>
      <c r="O252" s="70" t="s">
        <v>170</v>
      </c>
      <c r="P252" s="76"/>
      <c r="Q252" s="52"/>
      <c r="R252" s="24" t="str">
        <f t="shared" si="23"/>
        <v/>
      </c>
      <c r="S252" s="52"/>
      <c r="T252" s="24" t="str">
        <f t="shared" si="24"/>
        <v/>
      </c>
      <c r="U252" s="80"/>
      <c r="AA252" s="42"/>
      <c r="AB252" s="44" t="str">
        <f>IF($P252="","0",VLOOKUP($P252,登録データ!$U$4:$V$21,2,FALSE))</f>
        <v>0</v>
      </c>
      <c r="AC252" s="44" t="str">
        <f t="shared" si="25"/>
        <v>00</v>
      </c>
      <c r="AD252" s="44" t="str">
        <f t="shared" si="26"/>
        <v/>
      </c>
      <c r="AE252" s="44" t="str">
        <f t="shared" si="21"/>
        <v>000000</v>
      </c>
      <c r="AF252" s="44" t="str">
        <f t="shared" si="22"/>
        <v/>
      </c>
      <c r="AG252" s="44" t="str">
        <f t="shared" si="27"/>
        <v/>
      </c>
      <c r="AH252" s="147" t="str">
        <f>IF($C252="","",IF($C252="@",0,IF(COUNTIF($C$21:$C$620,$C252)=1,0,1)))</f>
        <v/>
      </c>
      <c r="AI252" s="147" t="str">
        <f>IF($L252="","",IF(OR($L252="東京都",$L252="北海道",$L252="大阪府",$L252="京都府",RIGHT($L252,1)="県"),0,1))</f>
        <v/>
      </c>
    </row>
    <row r="253" spans="2:35">
      <c r="B253" s="130"/>
      <c r="C253" s="165"/>
      <c r="D253" s="154"/>
      <c r="E253" s="155"/>
      <c r="F253" s="156"/>
      <c r="G253" s="154"/>
      <c r="H253" s="155"/>
      <c r="I253" s="156"/>
      <c r="J253" s="154"/>
      <c r="K253" s="156"/>
      <c r="L253" s="154"/>
      <c r="M253" s="155"/>
      <c r="N253" s="156"/>
      <c r="O253" s="70" t="s">
        <v>171</v>
      </c>
      <c r="P253" s="39"/>
      <c r="Q253" s="66"/>
      <c r="R253" s="70" t="str">
        <f t="shared" si="23"/>
        <v/>
      </c>
      <c r="S253" s="66"/>
      <c r="T253" s="70" t="str">
        <f t="shared" si="24"/>
        <v/>
      </c>
      <c r="U253" s="67"/>
      <c r="AA253" s="42"/>
      <c r="AB253" s="44" t="str">
        <f>IF($P253="","0",VLOOKUP($P253,登録データ!$U$4:$V$21,2,FALSE))</f>
        <v>0</v>
      </c>
      <c r="AC253" s="44" t="str">
        <f t="shared" si="25"/>
        <v>00</v>
      </c>
      <c r="AD253" s="44" t="str">
        <f t="shared" si="26"/>
        <v/>
      </c>
      <c r="AE253" s="44" t="str">
        <f t="shared" si="21"/>
        <v>000000</v>
      </c>
      <c r="AF253" s="44" t="str">
        <f t="shared" si="22"/>
        <v/>
      </c>
      <c r="AG253" s="44" t="str">
        <f t="shared" si="27"/>
        <v/>
      </c>
      <c r="AH253" s="147"/>
      <c r="AI253" s="147"/>
    </row>
    <row r="254" spans="2:35" ht="19.5" thickBot="1">
      <c r="B254" s="150"/>
      <c r="C254" s="166"/>
      <c r="D254" s="157"/>
      <c r="E254" s="158"/>
      <c r="F254" s="159"/>
      <c r="G254" s="157"/>
      <c r="H254" s="158"/>
      <c r="I254" s="159"/>
      <c r="J254" s="157"/>
      <c r="K254" s="159"/>
      <c r="L254" s="157"/>
      <c r="M254" s="158"/>
      <c r="N254" s="159"/>
      <c r="O254" s="12" t="s">
        <v>206</v>
      </c>
      <c r="P254" s="79"/>
      <c r="Q254" s="50"/>
      <c r="R254" s="12" t="str">
        <f t="shared" si="23"/>
        <v/>
      </c>
      <c r="S254" s="50"/>
      <c r="T254" s="12" t="str">
        <f t="shared" si="24"/>
        <v/>
      </c>
      <c r="U254" s="77"/>
      <c r="AA254" s="42"/>
      <c r="AB254" s="44" t="str">
        <f>IF($P254="","0",VLOOKUP($P254,登録データ!$U$4:$V$21,2,FALSE))</f>
        <v>0</v>
      </c>
      <c r="AC254" s="44" t="str">
        <f t="shared" si="25"/>
        <v>00</v>
      </c>
      <c r="AD254" s="44" t="str">
        <f t="shared" si="26"/>
        <v/>
      </c>
      <c r="AE254" s="44" t="str">
        <f t="shared" si="21"/>
        <v>000000</v>
      </c>
      <c r="AF254" s="44" t="str">
        <f t="shared" si="22"/>
        <v/>
      </c>
      <c r="AG254" s="44" t="str">
        <f t="shared" si="27"/>
        <v/>
      </c>
      <c r="AH254" s="147"/>
      <c r="AI254" s="147"/>
    </row>
    <row r="255" spans="2:35" ht="19.5" thickTop="1">
      <c r="B255" s="130">
        <v>79</v>
      </c>
      <c r="C255" s="164"/>
      <c r="D255" s="151"/>
      <c r="E255" s="152"/>
      <c r="F255" s="153"/>
      <c r="G255" s="151"/>
      <c r="H255" s="152"/>
      <c r="I255" s="153"/>
      <c r="J255" s="151"/>
      <c r="K255" s="153"/>
      <c r="L255" s="151"/>
      <c r="M255" s="152"/>
      <c r="N255" s="153"/>
      <c r="O255" s="70" t="s">
        <v>170</v>
      </c>
      <c r="P255" s="76"/>
      <c r="Q255" s="52"/>
      <c r="R255" s="24" t="str">
        <f t="shared" si="23"/>
        <v/>
      </c>
      <c r="S255" s="52"/>
      <c r="T255" s="24" t="str">
        <f t="shared" si="24"/>
        <v/>
      </c>
      <c r="U255" s="80"/>
      <c r="AA255" s="42"/>
      <c r="AB255" s="44" t="str">
        <f>IF($P255="","0",VLOOKUP($P255,登録データ!$U$4:$V$21,2,FALSE))</f>
        <v>0</v>
      </c>
      <c r="AC255" s="44" t="str">
        <f t="shared" si="25"/>
        <v>00</v>
      </c>
      <c r="AD255" s="44" t="str">
        <f t="shared" si="26"/>
        <v/>
      </c>
      <c r="AE255" s="44" t="str">
        <f t="shared" si="21"/>
        <v>000000</v>
      </c>
      <c r="AF255" s="44" t="str">
        <f t="shared" si="22"/>
        <v/>
      </c>
      <c r="AG255" s="44" t="str">
        <f t="shared" si="27"/>
        <v/>
      </c>
      <c r="AH255" s="147" t="str">
        <f>IF($C255="","",IF($C255="@",0,IF(COUNTIF($C$21:$C$620,$C255)=1,0,1)))</f>
        <v/>
      </c>
      <c r="AI255" s="147" t="str">
        <f>IF($L255="","",IF(OR($L255="東京都",$L255="北海道",$L255="大阪府",$L255="京都府",RIGHT($L255,1)="県"),0,1))</f>
        <v/>
      </c>
    </row>
    <row r="256" spans="2:35">
      <c r="B256" s="130"/>
      <c r="C256" s="165"/>
      <c r="D256" s="154"/>
      <c r="E256" s="155"/>
      <c r="F256" s="156"/>
      <c r="G256" s="154"/>
      <c r="H256" s="155"/>
      <c r="I256" s="156"/>
      <c r="J256" s="154"/>
      <c r="K256" s="156"/>
      <c r="L256" s="154"/>
      <c r="M256" s="155"/>
      <c r="N256" s="156"/>
      <c r="O256" s="70" t="s">
        <v>171</v>
      </c>
      <c r="P256" s="39"/>
      <c r="Q256" s="66"/>
      <c r="R256" s="70" t="str">
        <f t="shared" si="23"/>
        <v/>
      </c>
      <c r="S256" s="66"/>
      <c r="T256" s="70" t="str">
        <f t="shared" si="24"/>
        <v/>
      </c>
      <c r="U256" s="67"/>
      <c r="AA256" s="42"/>
      <c r="AB256" s="44" t="str">
        <f>IF($P256="","0",VLOOKUP($P256,登録データ!$U$4:$V$21,2,FALSE))</f>
        <v>0</v>
      </c>
      <c r="AC256" s="44" t="str">
        <f t="shared" si="25"/>
        <v>00</v>
      </c>
      <c r="AD256" s="44" t="str">
        <f t="shared" si="26"/>
        <v/>
      </c>
      <c r="AE256" s="44" t="str">
        <f t="shared" si="21"/>
        <v>000000</v>
      </c>
      <c r="AF256" s="44" t="str">
        <f t="shared" si="22"/>
        <v/>
      </c>
      <c r="AG256" s="44" t="str">
        <f t="shared" si="27"/>
        <v/>
      </c>
      <c r="AH256" s="147"/>
      <c r="AI256" s="147"/>
    </row>
    <row r="257" spans="2:35" ht="19.5" thickBot="1">
      <c r="B257" s="150"/>
      <c r="C257" s="166"/>
      <c r="D257" s="157"/>
      <c r="E257" s="158"/>
      <c r="F257" s="159"/>
      <c r="G257" s="157"/>
      <c r="H257" s="158"/>
      <c r="I257" s="159"/>
      <c r="J257" s="157"/>
      <c r="K257" s="159"/>
      <c r="L257" s="157"/>
      <c r="M257" s="158"/>
      <c r="N257" s="159"/>
      <c r="O257" s="12" t="s">
        <v>206</v>
      </c>
      <c r="P257" s="79"/>
      <c r="Q257" s="50"/>
      <c r="R257" s="12" t="str">
        <f t="shared" si="23"/>
        <v/>
      </c>
      <c r="S257" s="50"/>
      <c r="T257" s="12" t="str">
        <f t="shared" si="24"/>
        <v/>
      </c>
      <c r="U257" s="77"/>
      <c r="AA257" s="42"/>
      <c r="AB257" s="44" t="str">
        <f>IF($P257="","0",VLOOKUP($P257,登録データ!$U$4:$V$21,2,FALSE))</f>
        <v>0</v>
      </c>
      <c r="AC257" s="44" t="str">
        <f t="shared" si="25"/>
        <v>00</v>
      </c>
      <c r="AD257" s="44" t="str">
        <f t="shared" si="26"/>
        <v/>
      </c>
      <c r="AE257" s="44" t="str">
        <f t="shared" si="21"/>
        <v>000000</v>
      </c>
      <c r="AF257" s="44" t="str">
        <f t="shared" si="22"/>
        <v/>
      </c>
      <c r="AG257" s="44" t="str">
        <f t="shared" si="27"/>
        <v/>
      </c>
      <c r="AH257" s="147"/>
      <c r="AI257" s="147"/>
    </row>
    <row r="258" spans="2:35" ht="19.5" thickTop="1">
      <c r="B258" s="130">
        <v>80</v>
      </c>
      <c r="C258" s="164"/>
      <c r="D258" s="151"/>
      <c r="E258" s="152"/>
      <c r="F258" s="153"/>
      <c r="G258" s="151"/>
      <c r="H258" s="152"/>
      <c r="I258" s="153"/>
      <c r="J258" s="151"/>
      <c r="K258" s="153"/>
      <c r="L258" s="151"/>
      <c r="M258" s="152"/>
      <c r="N258" s="153"/>
      <c r="O258" s="70" t="s">
        <v>170</v>
      </c>
      <c r="P258" s="76"/>
      <c r="Q258" s="52"/>
      <c r="R258" s="24" t="str">
        <f t="shared" si="23"/>
        <v/>
      </c>
      <c r="S258" s="52"/>
      <c r="T258" s="24" t="str">
        <f t="shared" si="24"/>
        <v/>
      </c>
      <c r="U258" s="80"/>
      <c r="AA258" s="42"/>
      <c r="AB258" s="44" t="str">
        <f>IF($P258="","0",VLOOKUP($P258,登録データ!$U$4:$V$21,2,FALSE))</f>
        <v>0</v>
      </c>
      <c r="AC258" s="44" t="str">
        <f t="shared" si="25"/>
        <v>00</v>
      </c>
      <c r="AD258" s="44" t="str">
        <f t="shared" si="26"/>
        <v/>
      </c>
      <c r="AE258" s="44" t="str">
        <f t="shared" si="21"/>
        <v>000000</v>
      </c>
      <c r="AF258" s="44" t="str">
        <f t="shared" si="22"/>
        <v/>
      </c>
      <c r="AG258" s="44" t="str">
        <f t="shared" si="27"/>
        <v/>
      </c>
      <c r="AH258" s="147" t="str">
        <f>IF($C258="","",IF($C258="@",0,IF(COUNTIF($C$21:$C$620,$C258)=1,0,1)))</f>
        <v/>
      </c>
      <c r="AI258" s="147" t="str">
        <f>IF($L258="","",IF(OR($L258="東京都",$L258="北海道",$L258="大阪府",$L258="京都府",RIGHT($L258,1)="県"),0,1))</f>
        <v/>
      </c>
    </row>
    <row r="259" spans="2:35">
      <c r="B259" s="130"/>
      <c r="C259" s="165"/>
      <c r="D259" s="154"/>
      <c r="E259" s="155"/>
      <c r="F259" s="156"/>
      <c r="G259" s="154"/>
      <c r="H259" s="155"/>
      <c r="I259" s="156"/>
      <c r="J259" s="154"/>
      <c r="K259" s="156"/>
      <c r="L259" s="154"/>
      <c r="M259" s="155"/>
      <c r="N259" s="156"/>
      <c r="O259" s="70" t="s">
        <v>171</v>
      </c>
      <c r="P259" s="39"/>
      <c r="Q259" s="66"/>
      <c r="R259" s="70" t="str">
        <f t="shared" si="23"/>
        <v/>
      </c>
      <c r="S259" s="66"/>
      <c r="T259" s="70" t="str">
        <f t="shared" si="24"/>
        <v/>
      </c>
      <c r="U259" s="67"/>
      <c r="AA259" s="42"/>
      <c r="AB259" s="44" t="str">
        <f>IF($P259="","0",VLOOKUP($P259,登録データ!$U$4:$V$21,2,FALSE))</f>
        <v>0</v>
      </c>
      <c r="AC259" s="44" t="str">
        <f t="shared" si="25"/>
        <v>00</v>
      </c>
      <c r="AD259" s="44" t="str">
        <f t="shared" si="26"/>
        <v/>
      </c>
      <c r="AE259" s="44" t="str">
        <f t="shared" si="21"/>
        <v>000000</v>
      </c>
      <c r="AF259" s="44" t="str">
        <f t="shared" si="22"/>
        <v/>
      </c>
      <c r="AG259" s="44" t="str">
        <f t="shared" si="27"/>
        <v/>
      </c>
      <c r="AH259" s="147"/>
      <c r="AI259" s="147"/>
    </row>
    <row r="260" spans="2:35" ht="19.5" thickBot="1">
      <c r="B260" s="150"/>
      <c r="C260" s="166"/>
      <c r="D260" s="157"/>
      <c r="E260" s="158"/>
      <c r="F260" s="159"/>
      <c r="G260" s="157"/>
      <c r="H260" s="158"/>
      <c r="I260" s="159"/>
      <c r="J260" s="157"/>
      <c r="K260" s="159"/>
      <c r="L260" s="157"/>
      <c r="M260" s="158"/>
      <c r="N260" s="159"/>
      <c r="O260" s="12" t="s">
        <v>206</v>
      </c>
      <c r="P260" s="79"/>
      <c r="Q260" s="50"/>
      <c r="R260" s="12" t="str">
        <f t="shared" si="23"/>
        <v/>
      </c>
      <c r="S260" s="50"/>
      <c r="T260" s="12" t="str">
        <f t="shared" si="24"/>
        <v/>
      </c>
      <c r="U260" s="77"/>
      <c r="AA260" s="42"/>
      <c r="AB260" s="44" t="str">
        <f>IF($P260="","0",VLOOKUP($P260,登録データ!$U$4:$V$21,2,FALSE))</f>
        <v>0</v>
      </c>
      <c r="AC260" s="44" t="str">
        <f t="shared" si="25"/>
        <v>00</v>
      </c>
      <c r="AD260" s="44" t="str">
        <f t="shared" si="26"/>
        <v/>
      </c>
      <c r="AE260" s="44" t="str">
        <f t="shared" si="21"/>
        <v>000000</v>
      </c>
      <c r="AF260" s="44" t="str">
        <f t="shared" si="22"/>
        <v/>
      </c>
      <c r="AG260" s="44" t="str">
        <f t="shared" si="27"/>
        <v/>
      </c>
      <c r="AH260" s="147"/>
      <c r="AI260" s="147"/>
    </row>
    <row r="261" spans="2:35" ht="19.5" thickTop="1">
      <c r="B261" s="130">
        <v>81</v>
      </c>
      <c r="C261" s="164"/>
      <c r="D261" s="151"/>
      <c r="E261" s="152"/>
      <c r="F261" s="153"/>
      <c r="G261" s="151"/>
      <c r="H261" s="152"/>
      <c r="I261" s="153"/>
      <c r="J261" s="151"/>
      <c r="K261" s="153"/>
      <c r="L261" s="151"/>
      <c r="M261" s="152"/>
      <c r="N261" s="153"/>
      <c r="O261" s="70" t="s">
        <v>170</v>
      </c>
      <c r="P261" s="76"/>
      <c r="Q261" s="52"/>
      <c r="R261" s="24" t="str">
        <f t="shared" si="23"/>
        <v/>
      </c>
      <c r="S261" s="52"/>
      <c r="T261" s="24" t="str">
        <f t="shared" si="24"/>
        <v/>
      </c>
      <c r="U261" s="80"/>
      <c r="AA261" s="42"/>
      <c r="AB261" s="44" t="str">
        <f>IF($P261="","0",VLOOKUP($P261,登録データ!$U$4:$V$21,2,FALSE))</f>
        <v>0</v>
      </c>
      <c r="AC261" s="44" t="str">
        <f t="shared" si="25"/>
        <v>00</v>
      </c>
      <c r="AD261" s="44" t="str">
        <f t="shared" si="26"/>
        <v/>
      </c>
      <c r="AE261" s="44" t="str">
        <f t="shared" si="21"/>
        <v>000000</v>
      </c>
      <c r="AF261" s="44" t="str">
        <f t="shared" si="22"/>
        <v/>
      </c>
      <c r="AG261" s="44" t="str">
        <f t="shared" si="27"/>
        <v/>
      </c>
      <c r="AH261" s="147" t="str">
        <f>IF($C261="","",IF($C261="@",0,IF(COUNTIF($C$21:$C$620,$C261)=1,0,1)))</f>
        <v/>
      </c>
      <c r="AI261" s="147" t="str">
        <f>IF($L261="","",IF(OR($L261="東京都",$L261="北海道",$L261="大阪府",$L261="京都府",RIGHT($L261,1)="県"),0,1))</f>
        <v/>
      </c>
    </row>
    <row r="262" spans="2:35">
      <c r="B262" s="130"/>
      <c r="C262" s="165"/>
      <c r="D262" s="154"/>
      <c r="E262" s="155"/>
      <c r="F262" s="156"/>
      <c r="G262" s="154"/>
      <c r="H262" s="155"/>
      <c r="I262" s="156"/>
      <c r="J262" s="154"/>
      <c r="K262" s="156"/>
      <c r="L262" s="154"/>
      <c r="M262" s="155"/>
      <c r="N262" s="156"/>
      <c r="O262" s="70" t="s">
        <v>171</v>
      </c>
      <c r="P262" s="39"/>
      <c r="Q262" s="66"/>
      <c r="R262" s="70" t="str">
        <f t="shared" si="23"/>
        <v/>
      </c>
      <c r="S262" s="66"/>
      <c r="T262" s="70" t="str">
        <f t="shared" si="24"/>
        <v/>
      </c>
      <c r="U262" s="67"/>
      <c r="AA262" s="42"/>
      <c r="AB262" s="44" t="str">
        <f>IF($P262="","0",VLOOKUP($P262,登録データ!$U$4:$V$21,2,FALSE))</f>
        <v>0</v>
      </c>
      <c r="AC262" s="44" t="str">
        <f t="shared" si="25"/>
        <v>00</v>
      </c>
      <c r="AD262" s="44" t="str">
        <f t="shared" si="26"/>
        <v/>
      </c>
      <c r="AE262" s="44" t="str">
        <f t="shared" si="21"/>
        <v>000000</v>
      </c>
      <c r="AF262" s="44" t="str">
        <f t="shared" si="22"/>
        <v/>
      </c>
      <c r="AG262" s="44" t="str">
        <f t="shared" si="27"/>
        <v/>
      </c>
      <c r="AH262" s="147"/>
      <c r="AI262" s="147"/>
    </row>
    <row r="263" spans="2:35" ht="19.5" thickBot="1">
      <c r="B263" s="150"/>
      <c r="C263" s="166"/>
      <c r="D263" s="157"/>
      <c r="E263" s="158"/>
      <c r="F263" s="159"/>
      <c r="G263" s="157"/>
      <c r="H263" s="158"/>
      <c r="I263" s="159"/>
      <c r="J263" s="157"/>
      <c r="K263" s="159"/>
      <c r="L263" s="157"/>
      <c r="M263" s="158"/>
      <c r="N263" s="159"/>
      <c r="O263" s="12" t="s">
        <v>206</v>
      </c>
      <c r="P263" s="79"/>
      <c r="Q263" s="50"/>
      <c r="R263" s="12" t="str">
        <f t="shared" si="23"/>
        <v/>
      </c>
      <c r="S263" s="50"/>
      <c r="T263" s="12" t="str">
        <f t="shared" si="24"/>
        <v/>
      </c>
      <c r="U263" s="77"/>
      <c r="AA263" s="42"/>
      <c r="AB263" s="44" t="str">
        <f>IF($P263="","0",VLOOKUP($P263,登録データ!$U$4:$V$21,2,FALSE))</f>
        <v>0</v>
      </c>
      <c r="AC263" s="44" t="str">
        <f t="shared" si="25"/>
        <v>00</v>
      </c>
      <c r="AD263" s="44" t="str">
        <f t="shared" si="26"/>
        <v/>
      </c>
      <c r="AE263" s="44" t="str">
        <f t="shared" si="21"/>
        <v>000000</v>
      </c>
      <c r="AF263" s="44" t="str">
        <f t="shared" si="22"/>
        <v/>
      </c>
      <c r="AG263" s="44" t="str">
        <f t="shared" si="27"/>
        <v/>
      </c>
      <c r="AH263" s="147"/>
      <c r="AI263" s="147"/>
    </row>
    <row r="264" spans="2:35" ht="19.5" thickTop="1">
      <c r="B264" s="130">
        <v>82</v>
      </c>
      <c r="C264" s="164"/>
      <c r="D264" s="151"/>
      <c r="E264" s="152"/>
      <c r="F264" s="153"/>
      <c r="G264" s="151"/>
      <c r="H264" s="152"/>
      <c r="I264" s="153"/>
      <c r="J264" s="151"/>
      <c r="K264" s="153"/>
      <c r="L264" s="151"/>
      <c r="M264" s="152"/>
      <c r="N264" s="153"/>
      <c r="O264" s="70" t="s">
        <v>170</v>
      </c>
      <c r="P264" s="76"/>
      <c r="Q264" s="52"/>
      <c r="R264" s="24" t="str">
        <f t="shared" si="23"/>
        <v/>
      </c>
      <c r="S264" s="52"/>
      <c r="T264" s="24" t="str">
        <f t="shared" si="24"/>
        <v/>
      </c>
      <c r="U264" s="80"/>
      <c r="AA264" s="42"/>
      <c r="AB264" s="44" t="str">
        <f>IF($P264="","0",VLOOKUP($P264,登録データ!$U$4:$V$21,2,FALSE))</f>
        <v>0</v>
      </c>
      <c r="AC264" s="44" t="str">
        <f t="shared" si="25"/>
        <v>00</v>
      </c>
      <c r="AD264" s="44" t="str">
        <f t="shared" si="26"/>
        <v/>
      </c>
      <c r="AE264" s="44" t="str">
        <f t="shared" si="21"/>
        <v>000000</v>
      </c>
      <c r="AF264" s="44" t="str">
        <f t="shared" si="22"/>
        <v/>
      </c>
      <c r="AG264" s="44" t="str">
        <f t="shared" si="27"/>
        <v/>
      </c>
      <c r="AH264" s="147" t="str">
        <f>IF($C264="","",IF($C264="@",0,IF(COUNTIF($C$21:$C$620,$C264)=1,0,1)))</f>
        <v/>
      </c>
      <c r="AI264" s="147" t="str">
        <f>IF($L264="","",IF(OR($L264="東京都",$L264="北海道",$L264="大阪府",$L264="京都府",RIGHT($L264,1)="県"),0,1))</f>
        <v/>
      </c>
    </row>
    <row r="265" spans="2:35">
      <c r="B265" s="130"/>
      <c r="C265" s="165"/>
      <c r="D265" s="154"/>
      <c r="E265" s="155"/>
      <c r="F265" s="156"/>
      <c r="G265" s="154"/>
      <c r="H265" s="155"/>
      <c r="I265" s="156"/>
      <c r="J265" s="154"/>
      <c r="K265" s="156"/>
      <c r="L265" s="154"/>
      <c r="M265" s="155"/>
      <c r="N265" s="156"/>
      <c r="O265" s="70" t="s">
        <v>171</v>
      </c>
      <c r="P265" s="39"/>
      <c r="Q265" s="66"/>
      <c r="R265" s="70" t="str">
        <f t="shared" si="23"/>
        <v/>
      </c>
      <c r="S265" s="66"/>
      <c r="T265" s="70" t="str">
        <f t="shared" si="24"/>
        <v/>
      </c>
      <c r="U265" s="67"/>
      <c r="AA265" s="42"/>
      <c r="AB265" s="44" t="str">
        <f>IF($P265="","0",VLOOKUP($P265,登録データ!$U$4:$V$21,2,FALSE))</f>
        <v>0</v>
      </c>
      <c r="AC265" s="44" t="str">
        <f t="shared" si="25"/>
        <v>00</v>
      </c>
      <c r="AD265" s="44" t="str">
        <f t="shared" si="26"/>
        <v/>
      </c>
      <c r="AE265" s="44" t="str">
        <f t="shared" si="21"/>
        <v>000000</v>
      </c>
      <c r="AF265" s="44" t="str">
        <f t="shared" si="22"/>
        <v/>
      </c>
      <c r="AG265" s="44" t="str">
        <f t="shared" si="27"/>
        <v/>
      </c>
      <c r="AH265" s="147"/>
      <c r="AI265" s="147"/>
    </row>
    <row r="266" spans="2:35" ht="19.5" thickBot="1">
      <c r="B266" s="150"/>
      <c r="C266" s="166"/>
      <c r="D266" s="157"/>
      <c r="E266" s="158"/>
      <c r="F266" s="159"/>
      <c r="G266" s="157"/>
      <c r="H266" s="158"/>
      <c r="I266" s="159"/>
      <c r="J266" s="157"/>
      <c r="K266" s="159"/>
      <c r="L266" s="157"/>
      <c r="M266" s="158"/>
      <c r="N266" s="159"/>
      <c r="O266" s="12" t="s">
        <v>206</v>
      </c>
      <c r="P266" s="79"/>
      <c r="Q266" s="50"/>
      <c r="R266" s="12" t="str">
        <f t="shared" si="23"/>
        <v/>
      </c>
      <c r="S266" s="50"/>
      <c r="T266" s="12" t="str">
        <f t="shared" si="24"/>
        <v/>
      </c>
      <c r="U266" s="77"/>
      <c r="AA266" s="42"/>
      <c r="AB266" s="44" t="str">
        <f>IF($P266="","0",VLOOKUP($P266,登録データ!$U$4:$V$21,2,FALSE))</f>
        <v>0</v>
      </c>
      <c r="AC266" s="44" t="str">
        <f t="shared" si="25"/>
        <v>00</v>
      </c>
      <c r="AD266" s="44" t="str">
        <f t="shared" si="26"/>
        <v/>
      </c>
      <c r="AE266" s="44" t="str">
        <f t="shared" si="21"/>
        <v>000000</v>
      </c>
      <c r="AF266" s="44" t="str">
        <f t="shared" si="22"/>
        <v/>
      </c>
      <c r="AG266" s="44" t="str">
        <f t="shared" si="27"/>
        <v/>
      </c>
      <c r="AH266" s="147"/>
      <c r="AI266" s="147"/>
    </row>
    <row r="267" spans="2:35" ht="19.5" thickTop="1">
      <c r="B267" s="130">
        <v>83</v>
      </c>
      <c r="C267" s="164"/>
      <c r="D267" s="151"/>
      <c r="E267" s="152"/>
      <c r="F267" s="153"/>
      <c r="G267" s="151"/>
      <c r="H267" s="152"/>
      <c r="I267" s="153"/>
      <c r="J267" s="151"/>
      <c r="K267" s="153"/>
      <c r="L267" s="151"/>
      <c r="M267" s="152"/>
      <c r="N267" s="153"/>
      <c r="O267" s="70" t="s">
        <v>170</v>
      </c>
      <c r="P267" s="76"/>
      <c r="Q267" s="52"/>
      <c r="R267" s="24" t="str">
        <f t="shared" si="23"/>
        <v/>
      </c>
      <c r="S267" s="52"/>
      <c r="T267" s="24" t="str">
        <f t="shared" si="24"/>
        <v/>
      </c>
      <c r="U267" s="80"/>
      <c r="AA267" s="42"/>
      <c r="AB267" s="44" t="str">
        <f>IF($P267="","0",VLOOKUP($P267,登録データ!$U$4:$V$21,2,FALSE))</f>
        <v>0</v>
      </c>
      <c r="AC267" s="44" t="str">
        <f t="shared" si="25"/>
        <v>00</v>
      </c>
      <c r="AD267" s="44" t="str">
        <f t="shared" si="26"/>
        <v/>
      </c>
      <c r="AE267" s="44" t="str">
        <f t="shared" si="21"/>
        <v>000000</v>
      </c>
      <c r="AF267" s="44" t="str">
        <f t="shared" si="22"/>
        <v/>
      </c>
      <c r="AG267" s="44" t="str">
        <f t="shared" si="27"/>
        <v/>
      </c>
      <c r="AH267" s="147" t="str">
        <f>IF($C267="","",IF($C267="@",0,IF(COUNTIF($C$21:$C$620,$C267)=1,0,1)))</f>
        <v/>
      </c>
      <c r="AI267" s="147" t="str">
        <f>IF($L267="","",IF(OR($L267="東京都",$L267="北海道",$L267="大阪府",$L267="京都府",RIGHT($L267,1)="県"),0,1))</f>
        <v/>
      </c>
    </row>
    <row r="268" spans="2:35">
      <c r="B268" s="130"/>
      <c r="C268" s="165"/>
      <c r="D268" s="154"/>
      <c r="E268" s="155"/>
      <c r="F268" s="156"/>
      <c r="G268" s="154"/>
      <c r="H268" s="155"/>
      <c r="I268" s="156"/>
      <c r="J268" s="154"/>
      <c r="K268" s="156"/>
      <c r="L268" s="154"/>
      <c r="M268" s="155"/>
      <c r="N268" s="156"/>
      <c r="O268" s="70" t="s">
        <v>171</v>
      </c>
      <c r="P268" s="39"/>
      <c r="Q268" s="66"/>
      <c r="R268" s="70" t="str">
        <f t="shared" si="23"/>
        <v/>
      </c>
      <c r="S268" s="66"/>
      <c r="T268" s="70" t="str">
        <f t="shared" si="24"/>
        <v/>
      </c>
      <c r="U268" s="67"/>
      <c r="AA268" s="42"/>
      <c r="AB268" s="44" t="str">
        <f>IF($P268="","0",VLOOKUP($P268,登録データ!$U$4:$V$21,2,FALSE))</f>
        <v>0</v>
      </c>
      <c r="AC268" s="44" t="str">
        <f t="shared" si="25"/>
        <v>00</v>
      </c>
      <c r="AD268" s="44" t="str">
        <f t="shared" si="26"/>
        <v/>
      </c>
      <c r="AE268" s="44" t="str">
        <f t="shared" si="21"/>
        <v>000000</v>
      </c>
      <c r="AF268" s="44" t="str">
        <f t="shared" si="22"/>
        <v/>
      </c>
      <c r="AG268" s="44" t="str">
        <f t="shared" si="27"/>
        <v/>
      </c>
      <c r="AH268" s="147"/>
      <c r="AI268" s="147"/>
    </row>
    <row r="269" spans="2:35" ht="19.5" thickBot="1">
      <c r="B269" s="150"/>
      <c r="C269" s="166"/>
      <c r="D269" s="157"/>
      <c r="E269" s="158"/>
      <c r="F269" s="159"/>
      <c r="G269" s="157"/>
      <c r="H269" s="158"/>
      <c r="I269" s="159"/>
      <c r="J269" s="157"/>
      <c r="K269" s="159"/>
      <c r="L269" s="157"/>
      <c r="M269" s="158"/>
      <c r="N269" s="159"/>
      <c r="O269" s="12" t="s">
        <v>206</v>
      </c>
      <c r="P269" s="79"/>
      <c r="Q269" s="50"/>
      <c r="R269" s="12" t="str">
        <f t="shared" si="23"/>
        <v/>
      </c>
      <c r="S269" s="50"/>
      <c r="T269" s="12" t="str">
        <f t="shared" si="24"/>
        <v/>
      </c>
      <c r="U269" s="77"/>
      <c r="AA269" s="42"/>
      <c r="AB269" s="44" t="str">
        <f>IF($P269="","0",VLOOKUP($P269,登録データ!$U$4:$V$21,2,FALSE))</f>
        <v>0</v>
      </c>
      <c r="AC269" s="44" t="str">
        <f t="shared" si="25"/>
        <v>00</v>
      </c>
      <c r="AD269" s="44" t="str">
        <f t="shared" si="26"/>
        <v/>
      </c>
      <c r="AE269" s="44" t="str">
        <f t="shared" si="21"/>
        <v>000000</v>
      </c>
      <c r="AF269" s="44" t="str">
        <f t="shared" si="22"/>
        <v/>
      </c>
      <c r="AG269" s="44" t="str">
        <f t="shared" si="27"/>
        <v/>
      </c>
      <c r="AH269" s="147"/>
      <c r="AI269" s="147"/>
    </row>
    <row r="270" spans="2:35" ht="19.5" thickTop="1">
      <c r="B270" s="130">
        <v>84</v>
      </c>
      <c r="C270" s="164"/>
      <c r="D270" s="151"/>
      <c r="E270" s="152"/>
      <c r="F270" s="153"/>
      <c r="G270" s="151"/>
      <c r="H270" s="152"/>
      <c r="I270" s="153"/>
      <c r="J270" s="151"/>
      <c r="K270" s="153"/>
      <c r="L270" s="151"/>
      <c r="M270" s="152"/>
      <c r="N270" s="153"/>
      <c r="O270" s="70" t="s">
        <v>170</v>
      </c>
      <c r="P270" s="76"/>
      <c r="Q270" s="52"/>
      <c r="R270" s="24" t="str">
        <f t="shared" si="23"/>
        <v/>
      </c>
      <c r="S270" s="52"/>
      <c r="T270" s="24" t="str">
        <f t="shared" si="24"/>
        <v/>
      </c>
      <c r="U270" s="80"/>
      <c r="AA270" s="42"/>
      <c r="AB270" s="44" t="str">
        <f>IF($P270="","0",VLOOKUP($P270,登録データ!$U$4:$V$21,2,FALSE))</f>
        <v>0</v>
      </c>
      <c r="AC270" s="44" t="str">
        <f t="shared" si="25"/>
        <v>00</v>
      </c>
      <c r="AD270" s="44" t="str">
        <f t="shared" si="26"/>
        <v/>
      </c>
      <c r="AE270" s="44" t="str">
        <f t="shared" si="21"/>
        <v>000000</v>
      </c>
      <c r="AF270" s="44" t="str">
        <f t="shared" si="22"/>
        <v/>
      </c>
      <c r="AG270" s="44" t="str">
        <f t="shared" si="27"/>
        <v/>
      </c>
      <c r="AH270" s="147" t="str">
        <f>IF($C270="","",IF($C270="@",0,IF(COUNTIF($C$21:$C$620,$C270)=1,0,1)))</f>
        <v/>
      </c>
      <c r="AI270" s="147" t="str">
        <f>IF($L270="","",IF(OR($L270="東京都",$L270="北海道",$L270="大阪府",$L270="京都府",RIGHT($L270,1)="県"),0,1))</f>
        <v/>
      </c>
    </row>
    <row r="271" spans="2:35">
      <c r="B271" s="130"/>
      <c r="C271" s="165"/>
      <c r="D271" s="154"/>
      <c r="E271" s="155"/>
      <c r="F271" s="156"/>
      <c r="G271" s="154"/>
      <c r="H271" s="155"/>
      <c r="I271" s="156"/>
      <c r="J271" s="154"/>
      <c r="K271" s="156"/>
      <c r="L271" s="154"/>
      <c r="M271" s="155"/>
      <c r="N271" s="156"/>
      <c r="O271" s="70" t="s">
        <v>171</v>
      </c>
      <c r="P271" s="39"/>
      <c r="Q271" s="66"/>
      <c r="R271" s="70" t="str">
        <f t="shared" si="23"/>
        <v/>
      </c>
      <c r="S271" s="66"/>
      <c r="T271" s="70" t="str">
        <f t="shared" si="24"/>
        <v/>
      </c>
      <c r="U271" s="67"/>
      <c r="AA271" s="42"/>
      <c r="AB271" s="44" t="str">
        <f>IF($P271="","0",VLOOKUP($P271,登録データ!$U$4:$V$21,2,FALSE))</f>
        <v>0</v>
      </c>
      <c r="AC271" s="44" t="str">
        <f t="shared" si="25"/>
        <v>00</v>
      </c>
      <c r="AD271" s="44" t="str">
        <f t="shared" si="26"/>
        <v/>
      </c>
      <c r="AE271" s="44" t="str">
        <f t="shared" si="21"/>
        <v>000000</v>
      </c>
      <c r="AF271" s="44" t="str">
        <f t="shared" si="22"/>
        <v/>
      </c>
      <c r="AG271" s="44" t="str">
        <f t="shared" si="27"/>
        <v/>
      </c>
      <c r="AH271" s="147"/>
      <c r="AI271" s="147"/>
    </row>
    <row r="272" spans="2:35" ht="19.5" thickBot="1">
      <c r="B272" s="150"/>
      <c r="C272" s="166"/>
      <c r="D272" s="157"/>
      <c r="E272" s="158"/>
      <c r="F272" s="159"/>
      <c r="G272" s="157"/>
      <c r="H272" s="158"/>
      <c r="I272" s="159"/>
      <c r="J272" s="157"/>
      <c r="K272" s="159"/>
      <c r="L272" s="157"/>
      <c r="M272" s="158"/>
      <c r="N272" s="159"/>
      <c r="O272" s="12" t="s">
        <v>206</v>
      </c>
      <c r="P272" s="79"/>
      <c r="Q272" s="50"/>
      <c r="R272" s="12" t="str">
        <f t="shared" si="23"/>
        <v/>
      </c>
      <c r="S272" s="50"/>
      <c r="T272" s="12" t="str">
        <f t="shared" si="24"/>
        <v/>
      </c>
      <c r="U272" s="77"/>
      <c r="AA272" s="42"/>
      <c r="AB272" s="44" t="str">
        <f>IF($P272="","0",VLOOKUP($P272,登録データ!$U$4:$V$21,2,FALSE))</f>
        <v>0</v>
      </c>
      <c r="AC272" s="44" t="str">
        <f t="shared" si="25"/>
        <v>00</v>
      </c>
      <c r="AD272" s="44" t="str">
        <f t="shared" si="26"/>
        <v/>
      </c>
      <c r="AE272" s="44" t="str">
        <f t="shared" si="21"/>
        <v>000000</v>
      </c>
      <c r="AF272" s="44" t="str">
        <f t="shared" si="22"/>
        <v/>
      </c>
      <c r="AG272" s="44" t="str">
        <f t="shared" si="27"/>
        <v/>
      </c>
      <c r="AH272" s="147"/>
      <c r="AI272" s="147"/>
    </row>
    <row r="273" spans="2:35" ht="19.5" thickTop="1">
      <c r="B273" s="130">
        <v>85</v>
      </c>
      <c r="C273" s="164"/>
      <c r="D273" s="151"/>
      <c r="E273" s="152"/>
      <c r="F273" s="153"/>
      <c r="G273" s="151"/>
      <c r="H273" s="152"/>
      <c r="I273" s="153"/>
      <c r="J273" s="151"/>
      <c r="K273" s="153"/>
      <c r="L273" s="151"/>
      <c r="M273" s="152"/>
      <c r="N273" s="153"/>
      <c r="O273" s="70" t="s">
        <v>170</v>
      </c>
      <c r="P273" s="76"/>
      <c r="Q273" s="52"/>
      <c r="R273" s="24" t="str">
        <f t="shared" si="23"/>
        <v/>
      </c>
      <c r="S273" s="52"/>
      <c r="T273" s="24" t="str">
        <f t="shared" si="24"/>
        <v/>
      </c>
      <c r="U273" s="80"/>
      <c r="AA273" s="42"/>
      <c r="AB273" s="44" t="str">
        <f>IF($P273="","0",VLOOKUP($P273,登録データ!$U$4:$V$21,2,FALSE))</f>
        <v>0</v>
      </c>
      <c r="AC273" s="44" t="str">
        <f t="shared" si="25"/>
        <v>00</v>
      </c>
      <c r="AD273" s="44" t="str">
        <f t="shared" si="26"/>
        <v/>
      </c>
      <c r="AE273" s="44" t="str">
        <f t="shared" si="21"/>
        <v>000000</v>
      </c>
      <c r="AF273" s="44" t="str">
        <f t="shared" si="22"/>
        <v/>
      </c>
      <c r="AG273" s="44" t="str">
        <f t="shared" si="27"/>
        <v/>
      </c>
      <c r="AH273" s="147" t="str">
        <f>IF($C273="","",IF($C273="@",0,IF(COUNTIF($C$21:$C$620,$C273)=1,0,1)))</f>
        <v/>
      </c>
      <c r="AI273" s="147" t="str">
        <f>IF($L273="","",IF(OR($L273="東京都",$L273="北海道",$L273="大阪府",$L273="京都府",RIGHT($L273,1)="県"),0,1))</f>
        <v/>
      </c>
    </row>
    <row r="274" spans="2:35">
      <c r="B274" s="130"/>
      <c r="C274" s="165"/>
      <c r="D274" s="154"/>
      <c r="E274" s="155"/>
      <c r="F274" s="156"/>
      <c r="G274" s="154"/>
      <c r="H274" s="155"/>
      <c r="I274" s="156"/>
      <c r="J274" s="154"/>
      <c r="K274" s="156"/>
      <c r="L274" s="154"/>
      <c r="M274" s="155"/>
      <c r="N274" s="156"/>
      <c r="O274" s="70" t="s">
        <v>171</v>
      </c>
      <c r="P274" s="39"/>
      <c r="Q274" s="66"/>
      <c r="R274" s="70" t="str">
        <f t="shared" si="23"/>
        <v/>
      </c>
      <c r="S274" s="66"/>
      <c r="T274" s="70" t="str">
        <f t="shared" si="24"/>
        <v/>
      </c>
      <c r="U274" s="67"/>
      <c r="AA274" s="42"/>
      <c r="AB274" s="44" t="str">
        <f>IF($P274="","0",VLOOKUP($P274,登録データ!$U$4:$V$21,2,FALSE))</f>
        <v>0</v>
      </c>
      <c r="AC274" s="44" t="str">
        <f t="shared" si="25"/>
        <v>00</v>
      </c>
      <c r="AD274" s="44" t="str">
        <f t="shared" si="26"/>
        <v/>
      </c>
      <c r="AE274" s="44" t="str">
        <f t="shared" si="21"/>
        <v>000000</v>
      </c>
      <c r="AF274" s="44" t="str">
        <f t="shared" si="22"/>
        <v/>
      </c>
      <c r="AG274" s="44" t="str">
        <f t="shared" si="27"/>
        <v/>
      </c>
      <c r="AH274" s="147"/>
      <c r="AI274" s="147"/>
    </row>
    <row r="275" spans="2:35" ht="19.5" thickBot="1">
      <c r="B275" s="150"/>
      <c r="C275" s="166"/>
      <c r="D275" s="157"/>
      <c r="E275" s="158"/>
      <c r="F275" s="159"/>
      <c r="G275" s="157"/>
      <c r="H275" s="158"/>
      <c r="I275" s="159"/>
      <c r="J275" s="157"/>
      <c r="K275" s="159"/>
      <c r="L275" s="157"/>
      <c r="M275" s="158"/>
      <c r="N275" s="159"/>
      <c r="O275" s="12" t="s">
        <v>206</v>
      </c>
      <c r="P275" s="79"/>
      <c r="Q275" s="50"/>
      <c r="R275" s="12" t="str">
        <f t="shared" si="23"/>
        <v/>
      </c>
      <c r="S275" s="50"/>
      <c r="T275" s="12" t="str">
        <f t="shared" si="24"/>
        <v/>
      </c>
      <c r="U275" s="77"/>
      <c r="AA275" s="42"/>
      <c r="AB275" s="44" t="str">
        <f>IF($P275="","0",VLOOKUP($P275,登録データ!$U$4:$V$21,2,FALSE))</f>
        <v>0</v>
      </c>
      <c r="AC275" s="44" t="str">
        <f t="shared" si="25"/>
        <v>00</v>
      </c>
      <c r="AD275" s="44" t="str">
        <f t="shared" si="26"/>
        <v/>
      </c>
      <c r="AE275" s="44" t="str">
        <f t="shared" si="21"/>
        <v>000000</v>
      </c>
      <c r="AF275" s="44" t="str">
        <f t="shared" si="22"/>
        <v/>
      </c>
      <c r="AG275" s="44" t="str">
        <f t="shared" si="27"/>
        <v/>
      </c>
      <c r="AH275" s="147"/>
      <c r="AI275" s="147"/>
    </row>
    <row r="276" spans="2:35" ht="19.5" thickTop="1">
      <c r="B276" s="130">
        <v>86</v>
      </c>
      <c r="C276" s="164"/>
      <c r="D276" s="151"/>
      <c r="E276" s="152"/>
      <c r="F276" s="153"/>
      <c r="G276" s="151"/>
      <c r="H276" s="152"/>
      <c r="I276" s="153"/>
      <c r="J276" s="151"/>
      <c r="K276" s="153"/>
      <c r="L276" s="151"/>
      <c r="M276" s="152"/>
      <c r="N276" s="153"/>
      <c r="O276" s="70" t="s">
        <v>170</v>
      </c>
      <c r="P276" s="76"/>
      <c r="Q276" s="52"/>
      <c r="R276" s="24" t="str">
        <f t="shared" si="23"/>
        <v/>
      </c>
      <c r="S276" s="52"/>
      <c r="T276" s="24" t="str">
        <f t="shared" si="24"/>
        <v/>
      </c>
      <c r="U276" s="80"/>
      <c r="AA276" s="42"/>
      <c r="AB276" s="44" t="str">
        <f>IF($P276="","0",VLOOKUP($P276,登録データ!$U$4:$V$21,2,FALSE))</f>
        <v>0</v>
      </c>
      <c r="AC276" s="44" t="str">
        <f t="shared" si="25"/>
        <v>00</v>
      </c>
      <c r="AD276" s="44" t="str">
        <f t="shared" si="26"/>
        <v/>
      </c>
      <c r="AE276" s="44" t="str">
        <f t="shared" si="21"/>
        <v>000000</v>
      </c>
      <c r="AF276" s="44" t="str">
        <f t="shared" si="22"/>
        <v/>
      </c>
      <c r="AG276" s="44" t="str">
        <f t="shared" si="27"/>
        <v/>
      </c>
      <c r="AH276" s="147" t="str">
        <f>IF($C276="","",IF($C276="@",0,IF(COUNTIF($C$21:$C$620,$C276)=1,0,1)))</f>
        <v/>
      </c>
      <c r="AI276" s="147" t="str">
        <f>IF($L276="","",IF(OR($L276="東京都",$L276="北海道",$L276="大阪府",$L276="京都府",RIGHT($L276,1)="県"),0,1))</f>
        <v/>
      </c>
    </row>
    <row r="277" spans="2:35">
      <c r="B277" s="130"/>
      <c r="C277" s="165"/>
      <c r="D277" s="154"/>
      <c r="E277" s="155"/>
      <c r="F277" s="156"/>
      <c r="G277" s="154"/>
      <c r="H277" s="155"/>
      <c r="I277" s="156"/>
      <c r="J277" s="154"/>
      <c r="K277" s="156"/>
      <c r="L277" s="154"/>
      <c r="M277" s="155"/>
      <c r="N277" s="156"/>
      <c r="O277" s="70" t="s">
        <v>171</v>
      </c>
      <c r="P277" s="39"/>
      <c r="Q277" s="66"/>
      <c r="R277" s="70" t="str">
        <f t="shared" si="23"/>
        <v/>
      </c>
      <c r="S277" s="66"/>
      <c r="T277" s="70" t="str">
        <f t="shared" si="24"/>
        <v/>
      </c>
      <c r="U277" s="67"/>
      <c r="AA277" s="42"/>
      <c r="AB277" s="44" t="str">
        <f>IF($P277="","0",VLOOKUP($P277,登録データ!$U$4:$V$21,2,FALSE))</f>
        <v>0</v>
      </c>
      <c r="AC277" s="44" t="str">
        <f t="shared" si="25"/>
        <v>00</v>
      </c>
      <c r="AD277" s="44" t="str">
        <f t="shared" si="26"/>
        <v/>
      </c>
      <c r="AE277" s="44" t="str">
        <f t="shared" ref="AE277:AE340" si="28">IF($AD277=2,IF($S277="","0000",CONCATENATE(RIGHT($S277+100,2),$AC277)),IF($S277="","000000",CONCATENATE(RIGHT($Q277+100,2),RIGHT($S277+100,2),$AC277)))</f>
        <v>000000</v>
      </c>
      <c r="AF277" s="44" t="str">
        <f t="shared" ref="AF277:AF340" si="29">IF($P277="","",CONCATENATE($AB277," ",IF($AD277=1,RIGHT($AE277+10000000,7),RIGHT($AE277+100000,5))))</f>
        <v/>
      </c>
      <c r="AG277" s="44" t="str">
        <f t="shared" si="27"/>
        <v/>
      </c>
      <c r="AH277" s="147"/>
      <c r="AI277" s="147"/>
    </row>
    <row r="278" spans="2:35" ht="19.5" thickBot="1">
      <c r="B278" s="150"/>
      <c r="C278" s="166"/>
      <c r="D278" s="157"/>
      <c r="E278" s="158"/>
      <c r="F278" s="159"/>
      <c r="G278" s="157"/>
      <c r="H278" s="158"/>
      <c r="I278" s="159"/>
      <c r="J278" s="157"/>
      <c r="K278" s="159"/>
      <c r="L278" s="157"/>
      <c r="M278" s="158"/>
      <c r="N278" s="159"/>
      <c r="O278" s="12" t="s">
        <v>206</v>
      </c>
      <c r="P278" s="79"/>
      <c r="Q278" s="50"/>
      <c r="R278" s="12" t="str">
        <f t="shared" ref="R278:R341" si="30">IF($P278="","",IF(OR(RIGHT($P278,1)="m",RIGHT($P278,1)="H"),"分",""))</f>
        <v/>
      </c>
      <c r="S278" s="50"/>
      <c r="T278" s="12" t="str">
        <f t="shared" ref="T278:T341" si="31">IF($P278="","",IF(OR(RIGHT($P278,1)="m",RIGHT($P278,1)="H"),"秒","m"))</f>
        <v/>
      </c>
      <c r="U278" s="77"/>
      <c r="AA278" s="42"/>
      <c r="AB278" s="44" t="str">
        <f>IF($P278="","0",VLOOKUP($P278,登録データ!$U$4:$V$21,2,FALSE))</f>
        <v>0</v>
      </c>
      <c r="AC278" s="44" t="str">
        <f t="shared" ref="AC278:AC341" si="32">IF($U278="","00",IF(LEN($U278)=1,$U278*10,$U278))</f>
        <v>00</v>
      </c>
      <c r="AD278" s="44" t="str">
        <f t="shared" ref="AD278:AD341" si="33">IF($P278="","",IF(OR(RIGHT($P278,1)="m",RIGHT($P278,1)="H"),1,2))</f>
        <v/>
      </c>
      <c r="AE278" s="44" t="str">
        <f t="shared" si="28"/>
        <v>000000</v>
      </c>
      <c r="AF278" s="44" t="str">
        <f t="shared" si="29"/>
        <v/>
      </c>
      <c r="AG278" s="44" t="str">
        <f t="shared" ref="AG278:AG341" si="34">IF($S278="","",IF(OR(VALUE($S278)&lt;60,$T278="m"),0,1))</f>
        <v/>
      </c>
      <c r="AH278" s="147"/>
      <c r="AI278" s="147"/>
    </row>
    <row r="279" spans="2:35" ht="19.5" thickTop="1">
      <c r="B279" s="130">
        <v>87</v>
      </c>
      <c r="C279" s="164"/>
      <c r="D279" s="151"/>
      <c r="E279" s="152"/>
      <c r="F279" s="153"/>
      <c r="G279" s="151"/>
      <c r="H279" s="152"/>
      <c r="I279" s="153"/>
      <c r="J279" s="151"/>
      <c r="K279" s="153"/>
      <c r="L279" s="151"/>
      <c r="M279" s="152"/>
      <c r="N279" s="153"/>
      <c r="O279" s="70" t="s">
        <v>170</v>
      </c>
      <c r="P279" s="76"/>
      <c r="Q279" s="52"/>
      <c r="R279" s="24" t="str">
        <f t="shared" si="30"/>
        <v/>
      </c>
      <c r="S279" s="52"/>
      <c r="T279" s="24" t="str">
        <f t="shared" si="31"/>
        <v/>
      </c>
      <c r="U279" s="80"/>
      <c r="AA279" s="42"/>
      <c r="AB279" s="44" t="str">
        <f>IF($P279="","0",VLOOKUP($P279,登録データ!$U$4:$V$21,2,FALSE))</f>
        <v>0</v>
      </c>
      <c r="AC279" s="44" t="str">
        <f t="shared" si="32"/>
        <v>00</v>
      </c>
      <c r="AD279" s="44" t="str">
        <f t="shared" si="33"/>
        <v/>
      </c>
      <c r="AE279" s="44" t="str">
        <f t="shared" si="28"/>
        <v>000000</v>
      </c>
      <c r="AF279" s="44" t="str">
        <f t="shared" si="29"/>
        <v/>
      </c>
      <c r="AG279" s="44" t="str">
        <f t="shared" si="34"/>
        <v/>
      </c>
      <c r="AH279" s="147" t="str">
        <f>IF($C279="","",IF($C279="@",0,IF(COUNTIF($C$21:$C$620,$C279)=1,0,1)))</f>
        <v/>
      </c>
      <c r="AI279" s="147" t="str">
        <f>IF($L279="","",IF(OR($L279="東京都",$L279="北海道",$L279="大阪府",$L279="京都府",RIGHT($L279,1)="県"),0,1))</f>
        <v/>
      </c>
    </row>
    <row r="280" spans="2:35">
      <c r="B280" s="130"/>
      <c r="C280" s="165"/>
      <c r="D280" s="154"/>
      <c r="E280" s="155"/>
      <c r="F280" s="156"/>
      <c r="G280" s="154"/>
      <c r="H280" s="155"/>
      <c r="I280" s="156"/>
      <c r="J280" s="154"/>
      <c r="K280" s="156"/>
      <c r="L280" s="154"/>
      <c r="M280" s="155"/>
      <c r="N280" s="156"/>
      <c r="O280" s="70" t="s">
        <v>171</v>
      </c>
      <c r="P280" s="39"/>
      <c r="Q280" s="66"/>
      <c r="R280" s="70" t="str">
        <f t="shared" si="30"/>
        <v/>
      </c>
      <c r="S280" s="66"/>
      <c r="T280" s="70" t="str">
        <f t="shared" si="31"/>
        <v/>
      </c>
      <c r="U280" s="67"/>
      <c r="AA280" s="42"/>
      <c r="AB280" s="44" t="str">
        <f>IF($P280="","0",VLOOKUP($P280,登録データ!$U$4:$V$21,2,FALSE))</f>
        <v>0</v>
      </c>
      <c r="AC280" s="44" t="str">
        <f t="shared" si="32"/>
        <v>00</v>
      </c>
      <c r="AD280" s="44" t="str">
        <f t="shared" si="33"/>
        <v/>
      </c>
      <c r="AE280" s="44" t="str">
        <f t="shared" si="28"/>
        <v>000000</v>
      </c>
      <c r="AF280" s="44" t="str">
        <f t="shared" si="29"/>
        <v/>
      </c>
      <c r="AG280" s="44" t="str">
        <f t="shared" si="34"/>
        <v/>
      </c>
      <c r="AH280" s="147"/>
      <c r="AI280" s="147"/>
    </row>
    <row r="281" spans="2:35" ht="19.5" thickBot="1">
      <c r="B281" s="150"/>
      <c r="C281" s="166"/>
      <c r="D281" s="157"/>
      <c r="E281" s="158"/>
      <c r="F281" s="159"/>
      <c r="G281" s="157"/>
      <c r="H281" s="158"/>
      <c r="I281" s="159"/>
      <c r="J281" s="157"/>
      <c r="K281" s="159"/>
      <c r="L281" s="157"/>
      <c r="M281" s="158"/>
      <c r="N281" s="159"/>
      <c r="O281" s="12" t="s">
        <v>206</v>
      </c>
      <c r="P281" s="79"/>
      <c r="Q281" s="50"/>
      <c r="R281" s="12" t="str">
        <f t="shared" si="30"/>
        <v/>
      </c>
      <c r="S281" s="50"/>
      <c r="T281" s="12" t="str">
        <f t="shared" si="31"/>
        <v/>
      </c>
      <c r="U281" s="77"/>
      <c r="AA281" s="42"/>
      <c r="AB281" s="44" t="str">
        <f>IF($P281="","0",VLOOKUP($P281,登録データ!$U$4:$V$21,2,FALSE))</f>
        <v>0</v>
      </c>
      <c r="AC281" s="44" t="str">
        <f t="shared" si="32"/>
        <v>00</v>
      </c>
      <c r="AD281" s="44" t="str">
        <f t="shared" si="33"/>
        <v/>
      </c>
      <c r="AE281" s="44" t="str">
        <f t="shared" si="28"/>
        <v>000000</v>
      </c>
      <c r="AF281" s="44" t="str">
        <f t="shared" si="29"/>
        <v/>
      </c>
      <c r="AG281" s="44" t="str">
        <f t="shared" si="34"/>
        <v/>
      </c>
      <c r="AH281" s="147"/>
      <c r="AI281" s="147"/>
    </row>
    <row r="282" spans="2:35" ht="19.5" thickTop="1">
      <c r="B282" s="130">
        <v>88</v>
      </c>
      <c r="C282" s="164"/>
      <c r="D282" s="151"/>
      <c r="E282" s="152"/>
      <c r="F282" s="153"/>
      <c r="G282" s="151"/>
      <c r="H282" s="152"/>
      <c r="I282" s="153"/>
      <c r="J282" s="151"/>
      <c r="K282" s="153"/>
      <c r="L282" s="151"/>
      <c r="M282" s="152"/>
      <c r="N282" s="153"/>
      <c r="O282" s="70" t="s">
        <v>170</v>
      </c>
      <c r="P282" s="76"/>
      <c r="Q282" s="52"/>
      <c r="R282" s="24" t="str">
        <f t="shared" si="30"/>
        <v/>
      </c>
      <c r="S282" s="52"/>
      <c r="T282" s="24" t="str">
        <f t="shared" si="31"/>
        <v/>
      </c>
      <c r="U282" s="80"/>
      <c r="AA282" s="42"/>
      <c r="AB282" s="44" t="str">
        <f>IF($P282="","0",VLOOKUP($P282,登録データ!$U$4:$V$21,2,FALSE))</f>
        <v>0</v>
      </c>
      <c r="AC282" s="44" t="str">
        <f t="shared" si="32"/>
        <v>00</v>
      </c>
      <c r="AD282" s="44" t="str">
        <f t="shared" si="33"/>
        <v/>
      </c>
      <c r="AE282" s="44" t="str">
        <f t="shared" si="28"/>
        <v>000000</v>
      </c>
      <c r="AF282" s="44" t="str">
        <f t="shared" si="29"/>
        <v/>
      </c>
      <c r="AG282" s="44" t="str">
        <f t="shared" si="34"/>
        <v/>
      </c>
      <c r="AH282" s="147" t="str">
        <f>IF($C282="","",IF($C282="@",0,IF(COUNTIF($C$21:$C$620,$C282)=1,0,1)))</f>
        <v/>
      </c>
      <c r="AI282" s="147" t="str">
        <f>IF($L282="","",IF(OR($L282="東京都",$L282="北海道",$L282="大阪府",$L282="京都府",RIGHT($L282,1)="県"),0,1))</f>
        <v/>
      </c>
    </row>
    <row r="283" spans="2:35">
      <c r="B283" s="130"/>
      <c r="C283" s="165"/>
      <c r="D283" s="154"/>
      <c r="E283" s="155"/>
      <c r="F283" s="156"/>
      <c r="G283" s="154"/>
      <c r="H283" s="155"/>
      <c r="I283" s="156"/>
      <c r="J283" s="154"/>
      <c r="K283" s="156"/>
      <c r="L283" s="154"/>
      <c r="M283" s="155"/>
      <c r="N283" s="156"/>
      <c r="O283" s="70" t="s">
        <v>171</v>
      </c>
      <c r="P283" s="39"/>
      <c r="Q283" s="66"/>
      <c r="R283" s="70" t="str">
        <f t="shared" si="30"/>
        <v/>
      </c>
      <c r="S283" s="66"/>
      <c r="T283" s="70" t="str">
        <f t="shared" si="31"/>
        <v/>
      </c>
      <c r="U283" s="67"/>
      <c r="AA283" s="42"/>
      <c r="AB283" s="44" t="str">
        <f>IF($P283="","0",VLOOKUP($P283,登録データ!$U$4:$V$21,2,FALSE))</f>
        <v>0</v>
      </c>
      <c r="AC283" s="44" t="str">
        <f t="shared" si="32"/>
        <v>00</v>
      </c>
      <c r="AD283" s="44" t="str">
        <f t="shared" si="33"/>
        <v/>
      </c>
      <c r="AE283" s="44" t="str">
        <f t="shared" si="28"/>
        <v>000000</v>
      </c>
      <c r="AF283" s="44" t="str">
        <f t="shared" si="29"/>
        <v/>
      </c>
      <c r="AG283" s="44" t="str">
        <f t="shared" si="34"/>
        <v/>
      </c>
      <c r="AH283" s="147"/>
      <c r="AI283" s="147"/>
    </row>
    <row r="284" spans="2:35" ht="19.5" thickBot="1">
      <c r="B284" s="150"/>
      <c r="C284" s="166"/>
      <c r="D284" s="157"/>
      <c r="E284" s="158"/>
      <c r="F284" s="159"/>
      <c r="G284" s="157"/>
      <c r="H284" s="158"/>
      <c r="I284" s="159"/>
      <c r="J284" s="157"/>
      <c r="K284" s="159"/>
      <c r="L284" s="157"/>
      <c r="M284" s="158"/>
      <c r="N284" s="159"/>
      <c r="O284" s="12" t="s">
        <v>206</v>
      </c>
      <c r="P284" s="79"/>
      <c r="Q284" s="50"/>
      <c r="R284" s="12" t="str">
        <f t="shared" si="30"/>
        <v/>
      </c>
      <c r="S284" s="50"/>
      <c r="T284" s="12" t="str">
        <f t="shared" si="31"/>
        <v/>
      </c>
      <c r="U284" s="77"/>
      <c r="AA284" s="42"/>
      <c r="AB284" s="44" t="str">
        <f>IF($P284="","0",VLOOKUP($P284,登録データ!$U$4:$V$21,2,FALSE))</f>
        <v>0</v>
      </c>
      <c r="AC284" s="44" t="str">
        <f t="shared" si="32"/>
        <v>00</v>
      </c>
      <c r="AD284" s="44" t="str">
        <f t="shared" si="33"/>
        <v/>
      </c>
      <c r="AE284" s="44" t="str">
        <f t="shared" si="28"/>
        <v>000000</v>
      </c>
      <c r="AF284" s="44" t="str">
        <f t="shared" si="29"/>
        <v/>
      </c>
      <c r="AG284" s="44" t="str">
        <f t="shared" si="34"/>
        <v/>
      </c>
      <c r="AH284" s="147"/>
      <c r="AI284" s="147"/>
    </row>
    <row r="285" spans="2:35" ht="19.5" thickTop="1">
      <c r="B285" s="130">
        <v>89</v>
      </c>
      <c r="C285" s="164"/>
      <c r="D285" s="151"/>
      <c r="E285" s="152"/>
      <c r="F285" s="153"/>
      <c r="G285" s="151"/>
      <c r="H285" s="152"/>
      <c r="I285" s="153"/>
      <c r="J285" s="151"/>
      <c r="K285" s="153"/>
      <c r="L285" s="151"/>
      <c r="M285" s="152"/>
      <c r="N285" s="153"/>
      <c r="O285" s="70" t="s">
        <v>170</v>
      </c>
      <c r="P285" s="76"/>
      <c r="Q285" s="52"/>
      <c r="R285" s="24" t="str">
        <f t="shared" si="30"/>
        <v/>
      </c>
      <c r="S285" s="52"/>
      <c r="T285" s="24" t="str">
        <f t="shared" si="31"/>
        <v/>
      </c>
      <c r="U285" s="80"/>
      <c r="AA285" s="42"/>
      <c r="AB285" s="44" t="str">
        <f>IF($P285="","0",VLOOKUP($P285,登録データ!$U$4:$V$21,2,FALSE))</f>
        <v>0</v>
      </c>
      <c r="AC285" s="44" t="str">
        <f t="shared" si="32"/>
        <v>00</v>
      </c>
      <c r="AD285" s="44" t="str">
        <f t="shared" si="33"/>
        <v/>
      </c>
      <c r="AE285" s="44" t="str">
        <f t="shared" si="28"/>
        <v>000000</v>
      </c>
      <c r="AF285" s="44" t="str">
        <f t="shared" si="29"/>
        <v/>
      </c>
      <c r="AG285" s="44" t="str">
        <f t="shared" si="34"/>
        <v/>
      </c>
      <c r="AH285" s="147" t="str">
        <f>IF($C285="","",IF($C285="@",0,IF(COUNTIF($C$21:$C$620,$C285)=1,0,1)))</f>
        <v/>
      </c>
      <c r="AI285" s="147" t="str">
        <f>IF($L285="","",IF(OR($L285="東京都",$L285="北海道",$L285="大阪府",$L285="京都府",RIGHT($L285,1)="県"),0,1))</f>
        <v/>
      </c>
    </row>
    <row r="286" spans="2:35">
      <c r="B286" s="130"/>
      <c r="C286" s="165"/>
      <c r="D286" s="154"/>
      <c r="E286" s="155"/>
      <c r="F286" s="156"/>
      <c r="G286" s="154"/>
      <c r="H286" s="155"/>
      <c r="I286" s="156"/>
      <c r="J286" s="154"/>
      <c r="K286" s="156"/>
      <c r="L286" s="154"/>
      <c r="M286" s="155"/>
      <c r="N286" s="156"/>
      <c r="O286" s="70" t="s">
        <v>171</v>
      </c>
      <c r="P286" s="39"/>
      <c r="Q286" s="66"/>
      <c r="R286" s="70" t="str">
        <f t="shared" si="30"/>
        <v/>
      </c>
      <c r="S286" s="66"/>
      <c r="T286" s="70" t="str">
        <f t="shared" si="31"/>
        <v/>
      </c>
      <c r="U286" s="67"/>
      <c r="AA286" s="42"/>
      <c r="AB286" s="44" t="str">
        <f>IF($P286="","0",VLOOKUP($P286,登録データ!$U$4:$V$21,2,FALSE))</f>
        <v>0</v>
      </c>
      <c r="AC286" s="44" t="str">
        <f t="shared" si="32"/>
        <v>00</v>
      </c>
      <c r="AD286" s="44" t="str">
        <f t="shared" si="33"/>
        <v/>
      </c>
      <c r="AE286" s="44" t="str">
        <f t="shared" si="28"/>
        <v>000000</v>
      </c>
      <c r="AF286" s="44" t="str">
        <f t="shared" si="29"/>
        <v/>
      </c>
      <c r="AG286" s="44" t="str">
        <f t="shared" si="34"/>
        <v/>
      </c>
      <c r="AH286" s="147"/>
      <c r="AI286" s="147"/>
    </row>
    <row r="287" spans="2:35" ht="19.5" thickBot="1">
      <c r="B287" s="150"/>
      <c r="C287" s="166"/>
      <c r="D287" s="157"/>
      <c r="E287" s="158"/>
      <c r="F287" s="159"/>
      <c r="G287" s="157"/>
      <c r="H287" s="158"/>
      <c r="I287" s="159"/>
      <c r="J287" s="157"/>
      <c r="K287" s="159"/>
      <c r="L287" s="157"/>
      <c r="M287" s="158"/>
      <c r="N287" s="159"/>
      <c r="O287" s="12" t="s">
        <v>206</v>
      </c>
      <c r="P287" s="79"/>
      <c r="Q287" s="50"/>
      <c r="R287" s="12" t="str">
        <f t="shared" si="30"/>
        <v/>
      </c>
      <c r="S287" s="50"/>
      <c r="T287" s="12" t="str">
        <f t="shared" si="31"/>
        <v/>
      </c>
      <c r="U287" s="77"/>
      <c r="AA287" s="42"/>
      <c r="AB287" s="44" t="str">
        <f>IF($P287="","0",VLOOKUP($P287,登録データ!$U$4:$V$21,2,FALSE))</f>
        <v>0</v>
      </c>
      <c r="AC287" s="44" t="str">
        <f t="shared" si="32"/>
        <v>00</v>
      </c>
      <c r="AD287" s="44" t="str">
        <f t="shared" si="33"/>
        <v/>
      </c>
      <c r="AE287" s="44" t="str">
        <f t="shared" si="28"/>
        <v>000000</v>
      </c>
      <c r="AF287" s="44" t="str">
        <f t="shared" si="29"/>
        <v/>
      </c>
      <c r="AG287" s="44" t="str">
        <f t="shared" si="34"/>
        <v/>
      </c>
      <c r="AH287" s="147"/>
      <c r="AI287" s="147"/>
    </row>
    <row r="288" spans="2:35" ht="19.5" thickTop="1">
      <c r="B288" s="130">
        <v>90</v>
      </c>
      <c r="C288" s="164"/>
      <c r="D288" s="151"/>
      <c r="E288" s="152"/>
      <c r="F288" s="153"/>
      <c r="G288" s="151"/>
      <c r="H288" s="152"/>
      <c r="I288" s="153"/>
      <c r="J288" s="151"/>
      <c r="K288" s="153"/>
      <c r="L288" s="151"/>
      <c r="M288" s="152"/>
      <c r="N288" s="153"/>
      <c r="O288" s="70" t="s">
        <v>170</v>
      </c>
      <c r="P288" s="76"/>
      <c r="Q288" s="52"/>
      <c r="R288" s="24" t="str">
        <f t="shared" si="30"/>
        <v/>
      </c>
      <c r="S288" s="52"/>
      <c r="T288" s="24" t="str">
        <f t="shared" si="31"/>
        <v/>
      </c>
      <c r="U288" s="80"/>
      <c r="AA288" s="42"/>
      <c r="AB288" s="44" t="str">
        <f>IF($P288="","0",VLOOKUP($P288,登録データ!$U$4:$V$21,2,FALSE))</f>
        <v>0</v>
      </c>
      <c r="AC288" s="44" t="str">
        <f t="shared" si="32"/>
        <v>00</v>
      </c>
      <c r="AD288" s="44" t="str">
        <f t="shared" si="33"/>
        <v/>
      </c>
      <c r="AE288" s="44" t="str">
        <f t="shared" si="28"/>
        <v>000000</v>
      </c>
      <c r="AF288" s="44" t="str">
        <f t="shared" si="29"/>
        <v/>
      </c>
      <c r="AG288" s="44" t="str">
        <f t="shared" si="34"/>
        <v/>
      </c>
      <c r="AH288" s="147" t="str">
        <f>IF($C288="","",IF($C288="@",0,IF(COUNTIF($C$21:$C$620,$C288)=1,0,1)))</f>
        <v/>
      </c>
      <c r="AI288" s="147" t="str">
        <f>IF($L288="","",IF(OR($L288="東京都",$L288="北海道",$L288="大阪府",$L288="京都府",RIGHT($L288,1)="県"),0,1))</f>
        <v/>
      </c>
    </row>
    <row r="289" spans="2:35">
      <c r="B289" s="130"/>
      <c r="C289" s="165"/>
      <c r="D289" s="154"/>
      <c r="E289" s="155"/>
      <c r="F289" s="156"/>
      <c r="G289" s="154"/>
      <c r="H289" s="155"/>
      <c r="I289" s="156"/>
      <c r="J289" s="154"/>
      <c r="K289" s="156"/>
      <c r="L289" s="154"/>
      <c r="M289" s="155"/>
      <c r="N289" s="156"/>
      <c r="O289" s="70" t="s">
        <v>171</v>
      </c>
      <c r="P289" s="39"/>
      <c r="Q289" s="66"/>
      <c r="R289" s="70" t="str">
        <f t="shared" si="30"/>
        <v/>
      </c>
      <c r="S289" s="66"/>
      <c r="T289" s="70" t="str">
        <f t="shared" si="31"/>
        <v/>
      </c>
      <c r="U289" s="67"/>
      <c r="AA289" s="42"/>
      <c r="AB289" s="44" t="str">
        <f>IF($P289="","0",VLOOKUP($P289,登録データ!$U$4:$V$21,2,FALSE))</f>
        <v>0</v>
      </c>
      <c r="AC289" s="44" t="str">
        <f t="shared" si="32"/>
        <v>00</v>
      </c>
      <c r="AD289" s="44" t="str">
        <f t="shared" si="33"/>
        <v/>
      </c>
      <c r="AE289" s="44" t="str">
        <f t="shared" si="28"/>
        <v>000000</v>
      </c>
      <c r="AF289" s="44" t="str">
        <f t="shared" si="29"/>
        <v/>
      </c>
      <c r="AG289" s="44" t="str">
        <f t="shared" si="34"/>
        <v/>
      </c>
      <c r="AH289" s="147"/>
      <c r="AI289" s="147"/>
    </row>
    <row r="290" spans="2:35" ht="19.5" thickBot="1">
      <c r="B290" s="150"/>
      <c r="C290" s="166"/>
      <c r="D290" s="157"/>
      <c r="E290" s="158"/>
      <c r="F290" s="159"/>
      <c r="G290" s="157"/>
      <c r="H290" s="158"/>
      <c r="I290" s="159"/>
      <c r="J290" s="157"/>
      <c r="K290" s="159"/>
      <c r="L290" s="157"/>
      <c r="M290" s="158"/>
      <c r="N290" s="159"/>
      <c r="O290" s="12" t="s">
        <v>206</v>
      </c>
      <c r="P290" s="79"/>
      <c r="Q290" s="50"/>
      <c r="R290" s="12" t="str">
        <f t="shared" si="30"/>
        <v/>
      </c>
      <c r="S290" s="50"/>
      <c r="T290" s="12" t="str">
        <f t="shared" si="31"/>
        <v/>
      </c>
      <c r="U290" s="77"/>
      <c r="AA290" s="42"/>
      <c r="AB290" s="44" t="str">
        <f>IF($P290="","0",VLOOKUP($P290,登録データ!$U$4:$V$21,2,FALSE))</f>
        <v>0</v>
      </c>
      <c r="AC290" s="44" t="str">
        <f t="shared" si="32"/>
        <v>00</v>
      </c>
      <c r="AD290" s="44" t="str">
        <f t="shared" si="33"/>
        <v/>
      </c>
      <c r="AE290" s="44" t="str">
        <f t="shared" si="28"/>
        <v>000000</v>
      </c>
      <c r="AF290" s="44" t="str">
        <f t="shared" si="29"/>
        <v/>
      </c>
      <c r="AG290" s="44" t="str">
        <f t="shared" si="34"/>
        <v/>
      </c>
      <c r="AH290" s="147"/>
      <c r="AI290" s="147"/>
    </row>
    <row r="291" spans="2:35" ht="19.5" thickTop="1">
      <c r="B291" s="130">
        <v>91</v>
      </c>
      <c r="C291" s="164"/>
      <c r="D291" s="151"/>
      <c r="E291" s="152"/>
      <c r="F291" s="153"/>
      <c r="G291" s="151"/>
      <c r="H291" s="152"/>
      <c r="I291" s="153"/>
      <c r="J291" s="151"/>
      <c r="K291" s="153"/>
      <c r="L291" s="151"/>
      <c r="M291" s="152"/>
      <c r="N291" s="153"/>
      <c r="O291" s="70" t="s">
        <v>170</v>
      </c>
      <c r="P291" s="76"/>
      <c r="Q291" s="52"/>
      <c r="R291" s="24" t="str">
        <f t="shared" si="30"/>
        <v/>
      </c>
      <c r="S291" s="52"/>
      <c r="T291" s="24" t="str">
        <f t="shared" si="31"/>
        <v/>
      </c>
      <c r="U291" s="80"/>
      <c r="AA291" s="42"/>
      <c r="AB291" s="44" t="str">
        <f>IF($P291="","0",VLOOKUP($P291,登録データ!$U$4:$V$21,2,FALSE))</f>
        <v>0</v>
      </c>
      <c r="AC291" s="44" t="str">
        <f t="shared" si="32"/>
        <v>00</v>
      </c>
      <c r="AD291" s="44" t="str">
        <f t="shared" si="33"/>
        <v/>
      </c>
      <c r="AE291" s="44" t="str">
        <f t="shared" si="28"/>
        <v>000000</v>
      </c>
      <c r="AF291" s="44" t="str">
        <f t="shared" si="29"/>
        <v/>
      </c>
      <c r="AG291" s="44" t="str">
        <f t="shared" si="34"/>
        <v/>
      </c>
      <c r="AH291" s="147" t="str">
        <f>IF($C291="","",IF($C291="@",0,IF(COUNTIF($C$21:$C$620,$C291)=1,0,1)))</f>
        <v/>
      </c>
      <c r="AI291" s="147" t="str">
        <f>IF($L291="","",IF(OR($L291="東京都",$L291="北海道",$L291="大阪府",$L291="京都府",RIGHT($L291,1)="県"),0,1))</f>
        <v/>
      </c>
    </row>
    <row r="292" spans="2:35">
      <c r="B292" s="130"/>
      <c r="C292" s="165"/>
      <c r="D292" s="154"/>
      <c r="E292" s="155"/>
      <c r="F292" s="156"/>
      <c r="G292" s="154"/>
      <c r="H292" s="155"/>
      <c r="I292" s="156"/>
      <c r="J292" s="154"/>
      <c r="K292" s="156"/>
      <c r="L292" s="154"/>
      <c r="M292" s="155"/>
      <c r="N292" s="156"/>
      <c r="O292" s="70" t="s">
        <v>171</v>
      </c>
      <c r="P292" s="39"/>
      <c r="Q292" s="66"/>
      <c r="R292" s="70" t="str">
        <f t="shared" si="30"/>
        <v/>
      </c>
      <c r="S292" s="66"/>
      <c r="T292" s="70" t="str">
        <f t="shared" si="31"/>
        <v/>
      </c>
      <c r="U292" s="67"/>
      <c r="AA292" s="42"/>
      <c r="AB292" s="44" t="str">
        <f>IF($P292="","0",VLOOKUP($P292,登録データ!$U$4:$V$21,2,FALSE))</f>
        <v>0</v>
      </c>
      <c r="AC292" s="44" t="str">
        <f t="shared" si="32"/>
        <v>00</v>
      </c>
      <c r="AD292" s="44" t="str">
        <f t="shared" si="33"/>
        <v/>
      </c>
      <c r="AE292" s="44" t="str">
        <f t="shared" si="28"/>
        <v>000000</v>
      </c>
      <c r="AF292" s="44" t="str">
        <f t="shared" si="29"/>
        <v/>
      </c>
      <c r="AG292" s="44" t="str">
        <f t="shared" si="34"/>
        <v/>
      </c>
      <c r="AH292" s="147"/>
      <c r="AI292" s="147"/>
    </row>
    <row r="293" spans="2:35" ht="19.5" thickBot="1">
      <c r="B293" s="150"/>
      <c r="C293" s="166"/>
      <c r="D293" s="157"/>
      <c r="E293" s="158"/>
      <c r="F293" s="159"/>
      <c r="G293" s="157"/>
      <c r="H293" s="158"/>
      <c r="I293" s="159"/>
      <c r="J293" s="157"/>
      <c r="K293" s="159"/>
      <c r="L293" s="157"/>
      <c r="M293" s="158"/>
      <c r="N293" s="159"/>
      <c r="O293" s="12" t="s">
        <v>206</v>
      </c>
      <c r="P293" s="79"/>
      <c r="Q293" s="50"/>
      <c r="R293" s="12" t="str">
        <f t="shared" si="30"/>
        <v/>
      </c>
      <c r="S293" s="50"/>
      <c r="T293" s="12" t="str">
        <f t="shared" si="31"/>
        <v/>
      </c>
      <c r="U293" s="77"/>
      <c r="AA293" s="42"/>
      <c r="AB293" s="44" t="str">
        <f>IF($P293="","0",VLOOKUP($P293,登録データ!$U$4:$V$21,2,FALSE))</f>
        <v>0</v>
      </c>
      <c r="AC293" s="44" t="str">
        <f t="shared" si="32"/>
        <v>00</v>
      </c>
      <c r="AD293" s="44" t="str">
        <f t="shared" si="33"/>
        <v/>
      </c>
      <c r="AE293" s="44" t="str">
        <f t="shared" si="28"/>
        <v>000000</v>
      </c>
      <c r="AF293" s="44" t="str">
        <f t="shared" si="29"/>
        <v/>
      </c>
      <c r="AG293" s="44" t="str">
        <f t="shared" si="34"/>
        <v/>
      </c>
      <c r="AH293" s="147"/>
      <c r="AI293" s="147"/>
    </row>
    <row r="294" spans="2:35" ht="19.5" thickTop="1">
      <c r="B294" s="130">
        <v>92</v>
      </c>
      <c r="C294" s="164"/>
      <c r="D294" s="151"/>
      <c r="E294" s="152"/>
      <c r="F294" s="153"/>
      <c r="G294" s="151"/>
      <c r="H294" s="152"/>
      <c r="I294" s="153"/>
      <c r="J294" s="151"/>
      <c r="K294" s="153"/>
      <c r="L294" s="151"/>
      <c r="M294" s="152"/>
      <c r="N294" s="153"/>
      <c r="O294" s="70" t="s">
        <v>170</v>
      </c>
      <c r="P294" s="76"/>
      <c r="Q294" s="52"/>
      <c r="R294" s="24" t="str">
        <f t="shared" si="30"/>
        <v/>
      </c>
      <c r="S294" s="52"/>
      <c r="T294" s="24" t="str">
        <f t="shared" si="31"/>
        <v/>
      </c>
      <c r="U294" s="80"/>
      <c r="AA294" s="42"/>
      <c r="AB294" s="44" t="str">
        <f>IF($P294="","0",VLOOKUP($P294,登録データ!$U$4:$V$21,2,FALSE))</f>
        <v>0</v>
      </c>
      <c r="AC294" s="44" t="str">
        <f t="shared" si="32"/>
        <v>00</v>
      </c>
      <c r="AD294" s="44" t="str">
        <f t="shared" si="33"/>
        <v/>
      </c>
      <c r="AE294" s="44" t="str">
        <f t="shared" si="28"/>
        <v>000000</v>
      </c>
      <c r="AF294" s="44" t="str">
        <f t="shared" si="29"/>
        <v/>
      </c>
      <c r="AG294" s="44" t="str">
        <f t="shared" si="34"/>
        <v/>
      </c>
      <c r="AH294" s="147" t="str">
        <f>IF($C294="","",IF($C294="@",0,IF(COUNTIF($C$21:$C$620,$C294)=1,0,1)))</f>
        <v/>
      </c>
      <c r="AI294" s="147" t="str">
        <f>IF($L294="","",IF(OR($L294="東京都",$L294="北海道",$L294="大阪府",$L294="京都府",RIGHT($L294,1)="県"),0,1))</f>
        <v/>
      </c>
    </row>
    <row r="295" spans="2:35">
      <c r="B295" s="130"/>
      <c r="C295" s="165"/>
      <c r="D295" s="154"/>
      <c r="E295" s="155"/>
      <c r="F295" s="156"/>
      <c r="G295" s="154"/>
      <c r="H295" s="155"/>
      <c r="I295" s="156"/>
      <c r="J295" s="154"/>
      <c r="K295" s="156"/>
      <c r="L295" s="154"/>
      <c r="M295" s="155"/>
      <c r="N295" s="156"/>
      <c r="O295" s="70" t="s">
        <v>171</v>
      </c>
      <c r="P295" s="39"/>
      <c r="Q295" s="66"/>
      <c r="R295" s="70" t="str">
        <f t="shared" si="30"/>
        <v/>
      </c>
      <c r="S295" s="66"/>
      <c r="T295" s="70" t="str">
        <f t="shared" si="31"/>
        <v/>
      </c>
      <c r="U295" s="67"/>
      <c r="AA295" s="42"/>
      <c r="AB295" s="44" t="str">
        <f>IF($P295="","0",VLOOKUP($P295,登録データ!$U$4:$V$21,2,FALSE))</f>
        <v>0</v>
      </c>
      <c r="AC295" s="44" t="str">
        <f t="shared" si="32"/>
        <v>00</v>
      </c>
      <c r="AD295" s="44" t="str">
        <f t="shared" si="33"/>
        <v/>
      </c>
      <c r="AE295" s="44" t="str">
        <f t="shared" si="28"/>
        <v>000000</v>
      </c>
      <c r="AF295" s="44" t="str">
        <f t="shared" si="29"/>
        <v/>
      </c>
      <c r="AG295" s="44" t="str">
        <f t="shared" si="34"/>
        <v/>
      </c>
      <c r="AH295" s="147"/>
      <c r="AI295" s="147"/>
    </row>
    <row r="296" spans="2:35" ht="19.5" thickBot="1">
      <c r="B296" s="150"/>
      <c r="C296" s="166"/>
      <c r="D296" s="157"/>
      <c r="E296" s="158"/>
      <c r="F296" s="159"/>
      <c r="G296" s="157"/>
      <c r="H296" s="158"/>
      <c r="I296" s="159"/>
      <c r="J296" s="157"/>
      <c r="K296" s="159"/>
      <c r="L296" s="157"/>
      <c r="M296" s="158"/>
      <c r="N296" s="159"/>
      <c r="O296" s="12" t="s">
        <v>206</v>
      </c>
      <c r="P296" s="79"/>
      <c r="Q296" s="50"/>
      <c r="R296" s="12" t="str">
        <f t="shared" si="30"/>
        <v/>
      </c>
      <c r="S296" s="50"/>
      <c r="T296" s="12" t="str">
        <f t="shared" si="31"/>
        <v/>
      </c>
      <c r="U296" s="77"/>
      <c r="AA296" s="42"/>
      <c r="AB296" s="44" t="str">
        <f>IF($P296="","0",VLOOKUP($P296,登録データ!$U$4:$V$21,2,FALSE))</f>
        <v>0</v>
      </c>
      <c r="AC296" s="44" t="str">
        <f t="shared" si="32"/>
        <v>00</v>
      </c>
      <c r="AD296" s="44" t="str">
        <f t="shared" si="33"/>
        <v/>
      </c>
      <c r="AE296" s="44" t="str">
        <f t="shared" si="28"/>
        <v>000000</v>
      </c>
      <c r="AF296" s="44" t="str">
        <f t="shared" si="29"/>
        <v/>
      </c>
      <c r="AG296" s="44" t="str">
        <f t="shared" si="34"/>
        <v/>
      </c>
      <c r="AH296" s="147"/>
      <c r="AI296" s="147"/>
    </row>
    <row r="297" spans="2:35" ht="19.5" thickTop="1">
      <c r="B297" s="130">
        <v>93</v>
      </c>
      <c r="C297" s="164"/>
      <c r="D297" s="151"/>
      <c r="E297" s="152"/>
      <c r="F297" s="153"/>
      <c r="G297" s="151"/>
      <c r="H297" s="152"/>
      <c r="I297" s="153"/>
      <c r="J297" s="151"/>
      <c r="K297" s="153"/>
      <c r="L297" s="151"/>
      <c r="M297" s="152"/>
      <c r="N297" s="153"/>
      <c r="O297" s="70" t="s">
        <v>170</v>
      </c>
      <c r="P297" s="76"/>
      <c r="Q297" s="52"/>
      <c r="R297" s="24" t="str">
        <f t="shared" si="30"/>
        <v/>
      </c>
      <c r="S297" s="52"/>
      <c r="T297" s="24" t="str">
        <f t="shared" si="31"/>
        <v/>
      </c>
      <c r="U297" s="80"/>
      <c r="AA297" s="42"/>
      <c r="AB297" s="44" t="str">
        <f>IF($P297="","0",VLOOKUP($P297,登録データ!$U$4:$V$21,2,FALSE))</f>
        <v>0</v>
      </c>
      <c r="AC297" s="44" t="str">
        <f t="shared" si="32"/>
        <v>00</v>
      </c>
      <c r="AD297" s="44" t="str">
        <f t="shared" si="33"/>
        <v/>
      </c>
      <c r="AE297" s="44" t="str">
        <f t="shared" si="28"/>
        <v>000000</v>
      </c>
      <c r="AF297" s="44" t="str">
        <f t="shared" si="29"/>
        <v/>
      </c>
      <c r="AG297" s="44" t="str">
        <f t="shared" si="34"/>
        <v/>
      </c>
      <c r="AH297" s="147" t="str">
        <f>IF($C297="","",IF($C297="@",0,IF(COUNTIF($C$21:$C$620,$C297)=1,0,1)))</f>
        <v/>
      </c>
      <c r="AI297" s="147" t="str">
        <f>IF($L297="","",IF(OR($L297="東京都",$L297="北海道",$L297="大阪府",$L297="京都府",RIGHT($L297,1)="県"),0,1))</f>
        <v/>
      </c>
    </row>
    <row r="298" spans="2:35">
      <c r="B298" s="130"/>
      <c r="C298" s="165"/>
      <c r="D298" s="154"/>
      <c r="E298" s="155"/>
      <c r="F298" s="156"/>
      <c r="G298" s="154"/>
      <c r="H298" s="155"/>
      <c r="I298" s="156"/>
      <c r="J298" s="154"/>
      <c r="K298" s="156"/>
      <c r="L298" s="154"/>
      <c r="M298" s="155"/>
      <c r="N298" s="156"/>
      <c r="O298" s="70" t="s">
        <v>171</v>
      </c>
      <c r="P298" s="39"/>
      <c r="Q298" s="66"/>
      <c r="R298" s="70" t="str">
        <f t="shared" si="30"/>
        <v/>
      </c>
      <c r="S298" s="66"/>
      <c r="T298" s="70" t="str">
        <f t="shared" si="31"/>
        <v/>
      </c>
      <c r="U298" s="67"/>
      <c r="AA298" s="42"/>
      <c r="AB298" s="44" t="str">
        <f>IF($P298="","0",VLOOKUP($P298,登録データ!$U$4:$V$21,2,FALSE))</f>
        <v>0</v>
      </c>
      <c r="AC298" s="44" t="str">
        <f t="shared" si="32"/>
        <v>00</v>
      </c>
      <c r="AD298" s="44" t="str">
        <f t="shared" si="33"/>
        <v/>
      </c>
      <c r="AE298" s="44" t="str">
        <f t="shared" si="28"/>
        <v>000000</v>
      </c>
      <c r="AF298" s="44" t="str">
        <f t="shared" si="29"/>
        <v/>
      </c>
      <c r="AG298" s="44" t="str">
        <f t="shared" si="34"/>
        <v/>
      </c>
      <c r="AH298" s="147"/>
      <c r="AI298" s="147"/>
    </row>
    <row r="299" spans="2:35" ht="19.5" thickBot="1">
      <c r="B299" s="150"/>
      <c r="C299" s="166"/>
      <c r="D299" s="157"/>
      <c r="E299" s="158"/>
      <c r="F299" s="159"/>
      <c r="G299" s="157"/>
      <c r="H299" s="158"/>
      <c r="I299" s="159"/>
      <c r="J299" s="157"/>
      <c r="K299" s="159"/>
      <c r="L299" s="157"/>
      <c r="M299" s="158"/>
      <c r="N299" s="159"/>
      <c r="O299" s="12" t="s">
        <v>206</v>
      </c>
      <c r="P299" s="79"/>
      <c r="Q299" s="50"/>
      <c r="R299" s="12" t="str">
        <f t="shared" si="30"/>
        <v/>
      </c>
      <c r="S299" s="50"/>
      <c r="T299" s="12" t="str">
        <f t="shared" si="31"/>
        <v/>
      </c>
      <c r="U299" s="77"/>
      <c r="AA299" s="42"/>
      <c r="AB299" s="44" t="str">
        <f>IF($P299="","0",VLOOKUP($P299,登録データ!$U$4:$V$21,2,FALSE))</f>
        <v>0</v>
      </c>
      <c r="AC299" s="44" t="str">
        <f t="shared" si="32"/>
        <v>00</v>
      </c>
      <c r="AD299" s="44" t="str">
        <f t="shared" si="33"/>
        <v/>
      </c>
      <c r="AE299" s="44" t="str">
        <f t="shared" si="28"/>
        <v>000000</v>
      </c>
      <c r="AF299" s="44" t="str">
        <f t="shared" si="29"/>
        <v/>
      </c>
      <c r="AG299" s="44" t="str">
        <f t="shared" si="34"/>
        <v/>
      </c>
      <c r="AH299" s="147"/>
      <c r="AI299" s="147"/>
    </row>
    <row r="300" spans="2:35" ht="19.5" thickTop="1">
      <c r="B300" s="130">
        <v>94</v>
      </c>
      <c r="C300" s="164"/>
      <c r="D300" s="151"/>
      <c r="E300" s="152"/>
      <c r="F300" s="153"/>
      <c r="G300" s="151"/>
      <c r="H300" s="152"/>
      <c r="I300" s="153"/>
      <c r="J300" s="151"/>
      <c r="K300" s="153"/>
      <c r="L300" s="151"/>
      <c r="M300" s="152"/>
      <c r="N300" s="153"/>
      <c r="O300" s="70" t="s">
        <v>170</v>
      </c>
      <c r="P300" s="76"/>
      <c r="Q300" s="52"/>
      <c r="R300" s="24" t="str">
        <f t="shared" si="30"/>
        <v/>
      </c>
      <c r="S300" s="52"/>
      <c r="T300" s="24" t="str">
        <f t="shared" si="31"/>
        <v/>
      </c>
      <c r="U300" s="80"/>
      <c r="AA300" s="42"/>
      <c r="AB300" s="44" t="str">
        <f>IF($P300="","0",VLOOKUP($P300,登録データ!$U$4:$V$21,2,FALSE))</f>
        <v>0</v>
      </c>
      <c r="AC300" s="44" t="str">
        <f t="shared" si="32"/>
        <v>00</v>
      </c>
      <c r="AD300" s="44" t="str">
        <f t="shared" si="33"/>
        <v/>
      </c>
      <c r="AE300" s="44" t="str">
        <f t="shared" si="28"/>
        <v>000000</v>
      </c>
      <c r="AF300" s="44" t="str">
        <f t="shared" si="29"/>
        <v/>
      </c>
      <c r="AG300" s="44" t="str">
        <f t="shared" si="34"/>
        <v/>
      </c>
      <c r="AH300" s="147" t="str">
        <f>IF($C300="","",IF($C300="@",0,IF(COUNTIF($C$21:$C$620,$C300)=1,0,1)))</f>
        <v/>
      </c>
      <c r="AI300" s="147" t="str">
        <f>IF($L300="","",IF(OR($L300="東京都",$L300="北海道",$L300="大阪府",$L300="京都府",RIGHT($L300,1)="県"),0,1))</f>
        <v/>
      </c>
    </row>
    <row r="301" spans="2:35">
      <c r="B301" s="130"/>
      <c r="C301" s="165"/>
      <c r="D301" s="154"/>
      <c r="E301" s="155"/>
      <c r="F301" s="156"/>
      <c r="G301" s="154"/>
      <c r="H301" s="155"/>
      <c r="I301" s="156"/>
      <c r="J301" s="154"/>
      <c r="K301" s="156"/>
      <c r="L301" s="154"/>
      <c r="M301" s="155"/>
      <c r="N301" s="156"/>
      <c r="O301" s="70" t="s">
        <v>171</v>
      </c>
      <c r="P301" s="39"/>
      <c r="Q301" s="66"/>
      <c r="R301" s="70" t="str">
        <f t="shared" si="30"/>
        <v/>
      </c>
      <c r="S301" s="66"/>
      <c r="T301" s="70" t="str">
        <f t="shared" si="31"/>
        <v/>
      </c>
      <c r="U301" s="67"/>
      <c r="AA301" s="42"/>
      <c r="AB301" s="44" t="str">
        <f>IF($P301="","0",VLOOKUP($P301,登録データ!$U$4:$V$21,2,FALSE))</f>
        <v>0</v>
      </c>
      <c r="AC301" s="44" t="str">
        <f t="shared" si="32"/>
        <v>00</v>
      </c>
      <c r="AD301" s="44" t="str">
        <f t="shared" si="33"/>
        <v/>
      </c>
      <c r="AE301" s="44" t="str">
        <f t="shared" si="28"/>
        <v>000000</v>
      </c>
      <c r="AF301" s="44" t="str">
        <f t="shared" si="29"/>
        <v/>
      </c>
      <c r="AG301" s="44" t="str">
        <f t="shared" si="34"/>
        <v/>
      </c>
      <c r="AH301" s="147"/>
      <c r="AI301" s="147"/>
    </row>
    <row r="302" spans="2:35" ht="19.5" thickBot="1">
      <c r="B302" s="150"/>
      <c r="C302" s="166"/>
      <c r="D302" s="157"/>
      <c r="E302" s="158"/>
      <c r="F302" s="159"/>
      <c r="G302" s="157"/>
      <c r="H302" s="158"/>
      <c r="I302" s="159"/>
      <c r="J302" s="157"/>
      <c r="K302" s="159"/>
      <c r="L302" s="157"/>
      <c r="M302" s="158"/>
      <c r="N302" s="159"/>
      <c r="O302" s="12" t="s">
        <v>206</v>
      </c>
      <c r="P302" s="79"/>
      <c r="Q302" s="50"/>
      <c r="R302" s="12" t="str">
        <f t="shared" si="30"/>
        <v/>
      </c>
      <c r="S302" s="50"/>
      <c r="T302" s="12" t="str">
        <f t="shared" si="31"/>
        <v/>
      </c>
      <c r="U302" s="77"/>
      <c r="AA302" s="42"/>
      <c r="AB302" s="44" t="str">
        <f>IF($P302="","0",VLOOKUP($P302,登録データ!$U$4:$V$21,2,FALSE))</f>
        <v>0</v>
      </c>
      <c r="AC302" s="44" t="str">
        <f t="shared" si="32"/>
        <v>00</v>
      </c>
      <c r="AD302" s="44" t="str">
        <f t="shared" si="33"/>
        <v/>
      </c>
      <c r="AE302" s="44" t="str">
        <f t="shared" si="28"/>
        <v>000000</v>
      </c>
      <c r="AF302" s="44" t="str">
        <f t="shared" si="29"/>
        <v/>
      </c>
      <c r="AG302" s="44" t="str">
        <f t="shared" si="34"/>
        <v/>
      </c>
      <c r="AH302" s="147"/>
      <c r="AI302" s="147"/>
    </row>
    <row r="303" spans="2:35" ht="19.5" thickTop="1">
      <c r="B303" s="130">
        <v>95</v>
      </c>
      <c r="C303" s="164"/>
      <c r="D303" s="151"/>
      <c r="E303" s="152"/>
      <c r="F303" s="153"/>
      <c r="G303" s="151"/>
      <c r="H303" s="152"/>
      <c r="I303" s="153"/>
      <c r="J303" s="151"/>
      <c r="K303" s="153"/>
      <c r="L303" s="151"/>
      <c r="M303" s="152"/>
      <c r="N303" s="153"/>
      <c r="O303" s="70" t="s">
        <v>170</v>
      </c>
      <c r="P303" s="76"/>
      <c r="Q303" s="52"/>
      <c r="R303" s="24" t="str">
        <f t="shared" si="30"/>
        <v/>
      </c>
      <c r="S303" s="52"/>
      <c r="T303" s="24" t="str">
        <f t="shared" si="31"/>
        <v/>
      </c>
      <c r="U303" s="80"/>
      <c r="AA303" s="42"/>
      <c r="AB303" s="44" t="str">
        <f>IF($P303="","0",VLOOKUP($P303,登録データ!$U$4:$V$21,2,FALSE))</f>
        <v>0</v>
      </c>
      <c r="AC303" s="44" t="str">
        <f t="shared" si="32"/>
        <v>00</v>
      </c>
      <c r="AD303" s="44" t="str">
        <f t="shared" si="33"/>
        <v/>
      </c>
      <c r="AE303" s="44" t="str">
        <f t="shared" si="28"/>
        <v>000000</v>
      </c>
      <c r="AF303" s="44" t="str">
        <f t="shared" si="29"/>
        <v/>
      </c>
      <c r="AG303" s="44" t="str">
        <f t="shared" si="34"/>
        <v/>
      </c>
      <c r="AH303" s="147" t="str">
        <f>IF($C303="","",IF($C303="@",0,IF(COUNTIF($C$21:$C$620,$C303)=1,0,1)))</f>
        <v/>
      </c>
      <c r="AI303" s="147" t="str">
        <f>IF($L303="","",IF(OR($L303="東京都",$L303="北海道",$L303="大阪府",$L303="京都府",RIGHT($L303,1)="県"),0,1))</f>
        <v/>
      </c>
    </row>
    <row r="304" spans="2:35">
      <c r="B304" s="130"/>
      <c r="C304" s="165"/>
      <c r="D304" s="154"/>
      <c r="E304" s="155"/>
      <c r="F304" s="156"/>
      <c r="G304" s="154"/>
      <c r="H304" s="155"/>
      <c r="I304" s="156"/>
      <c r="J304" s="154"/>
      <c r="K304" s="156"/>
      <c r="L304" s="154"/>
      <c r="M304" s="155"/>
      <c r="N304" s="156"/>
      <c r="O304" s="70" t="s">
        <v>171</v>
      </c>
      <c r="P304" s="39"/>
      <c r="Q304" s="66"/>
      <c r="R304" s="70" t="str">
        <f t="shared" si="30"/>
        <v/>
      </c>
      <c r="S304" s="66"/>
      <c r="T304" s="70" t="str">
        <f t="shared" si="31"/>
        <v/>
      </c>
      <c r="U304" s="67"/>
      <c r="AA304" s="42"/>
      <c r="AB304" s="44" t="str">
        <f>IF($P304="","0",VLOOKUP($P304,登録データ!$U$4:$V$21,2,FALSE))</f>
        <v>0</v>
      </c>
      <c r="AC304" s="44" t="str">
        <f t="shared" si="32"/>
        <v>00</v>
      </c>
      <c r="AD304" s="44" t="str">
        <f t="shared" si="33"/>
        <v/>
      </c>
      <c r="AE304" s="44" t="str">
        <f t="shared" si="28"/>
        <v>000000</v>
      </c>
      <c r="AF304" s="44" t="str">
        <f t="shared" si="29"/>
        <v/>
      </c>
      <c r="AG304" s="44" t="str">
        <f t="shared" si="34"/>
        <v/>
      </c>
      <c r="AH304" s="147"/>
      <c r="AI304" s="147"/>
    </row>
    <row r="305" spans="2:35" ht="19.5" thickBot="1">
      <c r="B305" s="150"/>
      <c r="C305" s="166"/>
      <c r="D305" s="157"/>
      <c r="E305" s="158"/>
      <c r="F305" s="159"/>
      <c r="G305" s="157"/>
      <c r="H305" s="158"/>
      <c r="I305" s="159"/>
      <c r="J305" s="157"/>
      <c r="K305" s="159"/>
      <c r="L305" s="157"/>
      <c r="M305" s="158"/>
      <c r="N305" s="159"/>
      <c r="O305" s="12" t="s">
        <v>206</v>
      </c>
      <c r="P305" s="79"/>
      <c r="Q305" s="50"/>
      <c r="R305" s="12" t="str">
        <f t="shared" si="30"/>
        <v/>
      </c>
      <c r="S305" s="50"/>
      <c r="T305" s="12" t="str">
        <f t="shared" si="31"/>
        <v/>
      </c>
      <c r="U305" s="77"/>
      <c r="AA305" s="42"/>
      <c r="AB305" s="44" t="str">
        <f>IF($P305="","0",VLOOKUP($P305,登録データ!$U$4:$V$21,2,FALSE))</f>
        <v>0</v>
      </c>
      <c r="AC305" s="44" t="str">
        <f t="shared" si="32"/>
        <v>00</v>
      </c>
      <c r="AD305" s="44" t="str">
        <f t="shared" si="33"/>
        <v/>
      </c>
      <c r="AE305" s="44" t="str">
        <f t="shared" si="28"/>
        <v>000000</v>
      </c>
      <c r="AF305" s="44" t="str">
        <f t="shared" si="29"/>
        <v/>
      </c>
      <c r="AG305" s="44" t="str">
        <f t="shared" si="34"/>
        <v/>
      </c>
      <c r="AH305" s="147"/>
      <c r="AI305" s="147"/>
    </row>
    <row r="306" spans="2:35" ht="19.5" thickTop="1">
      <c r="B306" s="130">
        <v>96</v>
      </c>
      <c r="C306" s="164"/>
      <c r="D306" s="151"/>
      <c r="E306" s="152"/>
      <c r="F306" s="153"/>
      <c r="G306" s="151"/>
      <c r="H306" s="152"/>
      <c r="I306" s="153"/>
      <c r="J306" s="151"/>
      <c r="K306" s="153"/>
      <c r="L306" s="151"/>
      <c r="M306" s="152"/>
      <c r="N306" s="153"/>
      <c r="O306" s="70" t="s">
        <v>170</v>
      </c>
      <c r="P306" s="76"/>
      <c r="Q306" s="52"/>
      <c r="R306" s="24" t="str">
        <f t="shared" si="30"/>
        <v/>
      </c>
      <c r="S306" s="52"/>
      <c r="T306" s="24" t="str">
        <f t="shared" si="31"/>
        <v/>
      </c>
      <c r="U306" s="80"/>
      <c r="AA306" s="42"/>
      <c r="AB306" s="44" t="str">
        <f>IF($P306="","0",VLOOKUP($P306,登録データ!$U$4:$V$21,2,FALSE))</f>
        <v>0</v>
      </c>
      <c r="AC306" s="44" t="str">
        <f t="shared" si="32"/>
        <v>00</v>
      </c>
      <c r="AD306" s="44" t="str">
        <f t="shared" si="33"/>
        <v/>
      </c>
      <c r="AE306" s="44" t="str">
        <f t="shared" si="28"/>
        <v>000000</v>
      </c>
      <c r="AF306" s="44" t="str">
        <f t="shared" si="29"/>
        <v/>
      </c>
      <c r="AG306" s="44" t="str">
        <f t="shared" si="34"/>
        <v/>
      </c>
      <c r="AH306" s="147" t="str">
        <f>IF($C306="","",IF($C306="@",0,IF(COUNTIF($C$21:$C$620,$C306)=1,0,1)))</f>
        <v/>
      </c>
      <c r="AI306" s="147" t="str">
        <f>IF($L306="","",IF(OR($L306="東京都",$L306="北海道",$L306="大阪府",$L306="京都府",RIGHT($L306,1)="県"),0,1))</f>
        <v/>
      </c>
    </row>
    <row r="307" spans="2:35">
      <c r="B307" s="130"/>
      <c r="C307" s="165"/>
      <c r="D307" s="154"/>
      <c r="E307" s="155"/>
      <c r="F307" s="156"/>
      <c r="G307" s="154"/>
      <c r="H307" s="155"/>
      <c r="I307" s="156"/>
      <c r="J307" s="154"/>
      <c r="K307" s="156"/>
      <c r="L307" s="154"/>
      <c r="M307" s="155"/>
      <c r="N307" s="156"/>
      <c r="O307" s="70" t="s">
        <v>171</v>
      </c>
      <c r="P307" s="39"/>
      <c r="Q307" s="66"/>
      <c r="R307" s="70" t="str">
        <f t="shared" si="30"/>
        <v/>
      </c>
      <c r="S307" s="66"/>
      <c r="T307" s="70" t="str">
        <f t="shared" si="31"/>
        <v/>
      </c>
      <c r="U307" s="67"/>
      <c r="AA307" s="42"/>
      <c r="AB307" s="44" t="str">
        <f>IF($P307="","0",VLOOKUP($P307,登録データ!$U$4:$V$21,2,FALSE))</f>
        <v>0</v>
      </c>
      <c r="AC307" s="44" t="str">
        <f t="shared" si="32"/>
        <v>00</v>
      </c>
      <c r="AD307" s="44" t="str">
        <f t="shared" si="33"/>
        <v/>
      </c>
      <c r="AE307" s="44" t="str">
        <f t="shared" si="28"/>
        <v>000000</v>
      </c>
      <c r="AF307" s="44" t="str">
        <f t="shared" si="29"/>
        <v/>
      </c>
      <c r="AG307" s="44" t="str">
        <f t="shared" si="34"/>
        <v/>
      </c>
      <c r="AH307" s="147"/>
      <c r="AI307" s="147"/>
    </row>
    <row r="308" spans="2:35" ht="19.5" thickBot="1">
      <c r="B308" s="150"/>
      <c r="C308" s="166"/>
      <c r="D308" s="157"/>
      <c r="E308" s="158"/>
      <c r="F308" s="159"/>
      <c r="G308" s="157"/>
      <c r="H308" s="158"/>
      <c r="I308" s="159"/>
      <c r="J308" s="157"/>
      <c r="K308" s="159"/>
      <c r="L308" s="157"/>
      <c r="M308" s="158"/>
      <c r="N308" s="159"/>
      <c r="O308" s="12" t="s">
        <v>206</v>
      </c>
      <c r="P308" s="79"/>
      <c r="Q308" s="50"/>
      <c r="R308" s="12" t="str">
        <f t="shared" si="30"/>
        <v/>
      </c>
      <c r="S308" s="50"/>
      <c r="T308" s="12" t="str">
        <f t="shared" si="31"/>
        <v/>
      </c>
      <c r="U308" s="77"/>
      <c r="AA308" s="42"/>
      <c r="AB308" s="44" t="str">
        <f>IF($P308="","0",VLOOKUP($P308,登録データ!$U$4:$V$21,2,FALSE))</f>
        <v>0</v>
      </c>
      <c r="AC308" s="44" t="str">
        <f t="shared" si="32"/>
        <v>00</v>
      </c>
      <c r="AD308" s="44" t="str">
        <f t="shared" si="33"/>
        <v/>
      </c>
      <c r="AE308" s="44" t="str">
        <f t="shared" si="28"/>
        <v>000000</v>
      </c>
      <c r="AF308" s="44" t="str">
        <f t="shared" si="29"/>
        <v/>
      </c>
      <c r="AG308" s="44" t="str">
        <f t="shared" si="34"/>
        <v/>
      </c>
      <c r="AH308" s="147"/>
      <c r="AI308" s="147"/>
    </row>
    <row r="309" spans="2:35" ht="19.5" thickTop="1">
      <c r="B309" s="130">
        <v>97</v>
      </c>
      <c r="C309" s="164"/>
      <c r="D309" s="151"/>
      <c r="E309" s="152"/>
      <c r="F309" s="153"/>
      <c r="G309" s="151"/>
      <c r="H309" s="152"/>
      <c r="I309" s="153"/>
      <c r="J309" s="151"/>
      <c r="K309" s="153"/>
      <c r="L309" s="151"/>
      <c r="M309" s="152"/>
      <c r="N309" s="153"/>
      <c r="O309" s="70" t="s">
        <v>170</v>
      </c>
      <c r="P309" s="76"/>
      <c r="Q309" s="52"/>
      <c r="R309" s="24" t="str">
        <f t="shared" si="30"/>
        <v/>
      </c>
      <c r="S309" s="52"/>
      <c r="T309" s="24" t="str">
        <f t="shared" si="31"/>
        <v/>
      </c>
      <c r="U309" s="80"/>
      <c r="AA309" s="42"/>
      <c r="AB309" s="44" t="str">
        <f>IF($P309="","0",VLOOKUP($P309,登録データ!$U$4:$V$21,2,FALSE))</f>
        <v>0</v>
      </c>
      <c r="AC309" s="44" t="str">
        <f t="shared" si="32"/>
        <v>00</v>
      </c>
      <c r="AD309" s="44" t="str">
        <f t="shared" si="33"/>
        <v/>
      </c>
      <c r="AE309" s="44" t="str">
        <f t="shared" si="28"/>
        <v>000000</v>
      </c>
      <c r="AF309" s="44" t="str">
        <f t="shared" si="29"/>
        <v/>
      </c>
      <c r="AG309" s="44" t="str">
        <f t="shared" si="34"/>
        <v/>
      </c>
      <c r="AH309" s="147" t="str">
        <f>IF($C309="","",IF($C309="@",0,IF(COUNTIF($C$21:$C$620,$C309)=1,0,1)))</f>
        <v/>
      </c>
      <c r="AI309" s="147" t="str">
        <f>IF($L309="","",IF(OR($L309="東京都",$L309="北海道",$L309="大阪府",$L309="京都府",RIGHT($L309,1)="県"),0,1))</f>
        <v/>
      </c>
    </row>
    <row r="310" spans="2:35">
      <c r="B310" s="130"/>
      <c r="C310" s="165"/>
      <c r="D310" s="154"/>
      <c r="E310" s="155"/>
      <c r="F310" s="156"/>
      <c r="G310" s="154"/>
      <c r="H310" s="155"/>
      <c r="I310" s="156"/>
      <c r="J310" s="154"/>
      <c r="K310" s="156"/>
      <c r="L310" s="154"/>
      <c r="M310" s="155"/>
      <c r="N310" s="156"/>
      <c r="O310" s="70" t="s">
        <v>171</v>
      </c>
      <c r="P310" s="39"/>
      <c r="Q310" s="66"/>
      <c r="R310" s="70" t="str">
        <f t="shared" si="30"/>
        <v/>
      </c>
      <c r="S310" s="66"/>
      <c r="T310" s="70" t="str">
        <f t="shared" si="31"/>
        <v/>
      </c>
      <c r="U310" s="67"/>
      <c r="AA310" s="42"/>
      <c r="AB310" s="44" t="str">
        <f>IF($P310="","0",VLOOKUP($P310,登録データ!$U$4:$V$21,2,FALSE))</f>
        <v>0</v>
      </c>
      <c r="AC310" s="44" t="str">
        <f t="shared" si="32"/>
        <v>00</v>
      </c>
      <c r="AD310" s="44" t="str">
        <f t="shared" si="33"/>
        <v/>
      </c>
      <c r="AE310" s="44" t="str">
        <f t="shared" si="28"/>
        <v>000000</v>
      </c>
      <c r="AF310" s="44" t="str">
        <f t="shared" si="29"/>
        <v/>
      </c>
      <c r="AG310" s="44" t="str">
        <f t="shared" si="34"/>
        <v/>
      </c>
      <c r="AH310" s="147"/>
      <c r="AI310" s="147"/>
    </row>
    <row r="311" spans="2:35" ht="19.5" thickBot="1">
      <c r="B311" s="150"/>
      <c r="C311" s="166"/>
      <c r="D311" s="157"/>
      <c r="E311" s="158"/>
      <c r="F311" s="159"/>
      <c r="G311" s="157"/>
      <c r="H311" s="158"/>
      <c r="I311" s="159"/>
      <c r="J311" s="157"/>
      <c r="K311" s="159"/>
      <c r="L311" s="157"/>
      <c r="M311" s="158"/>
      <c r="N311" s="159"/>
      <c r="O311" s="12" t="s">
        <v>206</v>
      </c>
      <c r="P311" s="79"/>
      <c r="Q311" s="50"/>
      <c r="R311" s="12" t="str">
        <f t="shared" si="30"/>
        <v/>
      </c>
      <c r="S311" s="50"/>
      <c r="T311" s="12" t="str">
        <f t="shared" si="31"/>
        <v/>
      </c>
      <c r="U311" s="77"/>
      <c r="AA311" s="42"/>
      <c r="AB311" s="44" t="str">
        <f>IF($P311="","0",VLOOKUP($P311,登録データ!$U$4:$V$21,2,FALSE))</f>
        <v>0</v>
      </c>
      <c r="AC311" s="44" t="str">
        <f t="shared" si="32"/>
        <v>00</v>
      </c>
      <c r="AD311" s="44" t="str">
        <f t="shared" si="33"/>
        <v/>
      </c>
      <c r="AE311" s="44" t="str">
        <f t="shared" si="28"/>
        <v>000000</v>
      </c>
      <c r="AF311" s="44" t="str">
        <f t="shared" si="29"/>
        <v/>
      </c>
      <c r="AG311" s="44" t="str">
        <f t="shared" si="34"/>
        <v/>
      </c>
      <c r="AH311" s="147"/>
      <c r="AI311" s="147"/>
    </row>
    <row r="312" spans="2:35" ht="19.5" thickTop="1">
      <c r="B312" s="130">
        <v>98</v>
      </c>
      <c r="C312" s="164"/>
      <c r="D312" s="151"/>
      <c r="E312" s="152"/>
      <c r="F312" s="153"/>
      <c r="G312" s="151"/>
      <c r="H312" s="152"/>
      <c r="I312" s="153"/>
      <c r="J312" s="151"/>
      <c r="K312" s="153"/>
      <c r="L312" s="151"/>
      <c r="M312" s="152"/>
      <c r="N312" s="153"/>
      <c r="O312" s="70" t="s">
        <v>170</v>
      </c>
      <c r="P312" s="76"/>
      <c r="Q312" s="52"/>
      <c r="R312" s="24" t="str">
        <f t="shared" si="30"/>
        <v/>
      </c>
      <c r="S312" s="52"/>
      <c r="T312" s="24" t="str">
        <f t="shared" si="31"/>
        <v/>
      </c>
      <c r="U312" s="80"/>
      <c r="AA312" s="42"/>
      <c r="AB312" s="44" t="str">
        <f>IF($P312="","0",VLOOKUP($P312,登録データ!$U$4:$V$21,2,FALSE))</f>
        <v>0</v>
      </c>
      <c r="AC312" s="44" t="str">
        <f t="shared" si="32"/>
        <v>00</v>
      </c>
      <c r="AD312" s="44" t="str">
        <f t="shared" si="33"/>
        <v/>
      </c>
      <c r="AE312" s="44" t="str">
        <f t="shared" si="28"/>
        <v>000000</v>
      </c>
      <c r="AF312" s="44" t="str">
        <f t="shared" si="29"/>
        <v/>
      </c>
      <c r="AG312" s="44" t="str">
        <f t="shared" si="34"/>
        <v/>
      </c>
      <c r="AH312" s="147" t="str">
        <f>IF($C312="","",IF($C312="@",0,IF(COUNTIF($C$21:$C$620,$C312)=1,0,1)))</f>
        <v/>
      </c>
      <c r="AI312" s="147" t="str">
        <f>IF($L312="","",IF(OR($L312="東京都",$L312="北海道",$L312="大阪府",$L312="京都府",RIGHT($L312,1)="県"),0,1))</f>
        <v/>
      </c>
    </row>
    <row r="313" spans="2:35">
      <c r="B313" s="130"/>
      <c r="C313" s="165"/>
      <c r="D313" s="154"/>
      <c r="E313" s="155"/>
      <c r="F313" s="156"/>
      <c r="G313" s="154"/>
      <c r="H313" s="155"/>
      <c r="I313" s="156"/>
      <c r="J313" s="154"/>
      <c r="K313" s="156"/>
      <c r="L313" s="154"/>
      <c r="M313" s="155"/>
      <c r="N313" s="156"/>
      <c r="O313" s="70" t="s">
        <v>171</v>
      </c>
      <c r="P313" s="39"/>
      <c r="Q313" s="66"/>
      <c r="R313" s="70" t="str">
        <f t="shared" si="30"/>
        <v/>
      </c>
      <c r="S313" s="66"/>
      <c r="T313" s="70" t="str">
        <f t="shared" si="31"/>
        <v/>
      </c>
      <c r="U313" s="67"/>
      <c r="AA313" s="42"/>
      <c r="AB313" s="44" t="str">
        <f>IF($P313="","0",VLOOKUP($P313,登録データ!$U$4:$V$21,2,FALSE))</f>
        <v>0</v>
      </c>
      <c r="AC313" s="44" t="str">
        <f t="shared" si="32"/>
        <v>00</v>
      </c>
      <c r="AD313" s="44" t="str">
        <f t="shared" si="33"/>
        <v/>
      </c>
      <c r="AE313" s="44" t="str">
        <f t="shared" si="28"/>
        <v>000000</v>
      </c>
      <c r="AF313" s="44" t="str">
        <f t="shared" si="29"/>
        <v/>
      </c>
      <c r="AG313" s="44" t="str">
        <f t="shared" si="34"/>
        <v/>
      </c>
      <c r="AH313" s="147"/>
      <c r="AI313" s="147"/>
    </row>
    <row r="314" spans="2:35" ht="19.5" thickBot="1">
      <c r="B314" s="150"/>
      <c r="C314" s="166"/>
      <c r="D314" s="157"/>
      <c r="E314" s="158"/>
      <c r="F314" s="159"/>
      <c r="G314" s="157"/>
      <c r="H314" s="158"/>
      <c r="I314" s="159"/>
      <c r="J314" s="157"/>
      <c r="K314" s="159"/>
      <c r="L314" s="157"/>
      <c r="M314" s="158"/>
      <c r="N314" s="159"/>
      <c r="O314" s="12" t="s">
        <v>206</v>
      </c>
      <c r="P314" s="79"/>
      <c r="Q314" s="50"/>
      <c r="R314" s="12" t="str">
        <f t="shared" si="30"/>
        <v/>
      </c>
      <c r="S314" s="50"/>
      <c r="T314" s="12" t="str">
        <f t="shared" si="31"/>
        <v/>
      </c>
      <c r="U314" s="77"/>
      <c r="AA314" s="42"/>
      <c r="AB314" s="44" t="str">
        <f>IF($P314="","0",VLOOKUP($P314,登録データ!$U$4:$V$21,2,FALSE))</f>
        <v>0</v>
      </c>
      <c r="AC314" s="44" t="str">
        <f t="shared" si="32"/>
        <v>00</v>
      </c>
      <c r="AD314" s="44" t="str">
        <f t="shared" si="33"/>
        <v/>
      </c>
      <c r="AE314" s="44" t="str">
        <f t="shared" si="28"/>
        <v>000000</v>
      </c>
      <c r="AF314" s="44" t="str">
        <f t="shared" si="29"/>
        <v/>
      </c>
      <c r="AG314" s="44" t="str">
        <f t="shared" si="34"/>
        <v/>
      </c>
      <c r="AH314" s="147"/>
      <c r="AI314" s="147"/>
    </row>
    <row r="315" spans="2:35" ht="19.5" thickTop="1">
      <c r="B315" s="130">
        <v>99</v>
      </c>
      <c r="C315" s="164"/>
      <c r="D315" s="151"/>
      <c r="E315" s="152"/>
      <c r="F315" s="153"/>
      <c r="G315" s="151"/>
      <c r="H315" s="152"/>
      <c r="I315" s="153"/>
      <c r="J315" s="151"/>
      <c r="K315" s="153"/>
      <c r="L315" s="151"/>
      <c r="M315" s="152"/>
      <c r="N315" s="153"/>
      <c r="O315" s="70" t="s">
        <v>170</v>
      </c>
      <c r="P315" s="76"/>
      <c r="Q315" s="52"/>
      <c r="R315" s="24" t="str">
        <f t="shared" si="30"/>
        <v/>
      </c>
      <c r="S315" s="52"/>
      <c r="T315" s="24" t="str">
        <f t="shared" si="31"/>
        <v/>
      </c>
      <c r="U315" s="80"/>
      <c r="AA315" s="42"/>
      <c r="AB315" s="44" t="str">
        <f>IF($P315="","0",VLOOKUP($P315,登録データ!$U$4:$V$21,2,FALSE))</f>
        <v>0</v>
      </c>
      <c r="AC315" s="44" t="str">
        <f t="shared" si="32"/>
        <v>00</v>
      </c>
      <c r="AD315" s="44" t="str">
        <f t="shared" si="33"/>
        <v/>
      </c>
      <c r="AE315" s="44" t="str">
        <f t="shared" si="28"/>
        <v>000000</v>
      </c>
      <c r="AF315" s="44" t="str">
        <f t="shared" si="29"/>
        <v/>
      </c>
      <c r="AG315" s="44" t="str">
        <f t="shared" si="34"/>
        <v/>
      </c>
      <c r="AH315" s="147" t="str">
        <f>IF($C315="","",IF($C315="@",0,IF(COUNTIF($C$21:$C$620,$C315)=1,0,1)))</f>
        <v/>
      </c>
      <c r="AI315" s="147" t="str">
        <f>IF($L315="","",IF(OR($L315="東京都",$L315="北海道",$L315="大阪府",$L315="京都府",RIGHT($L315,1)="県"),0,1))</f>
        <v/>
      </c>
    </row>
    <row r="316" spans="2:35">
      <c r="B316" s="130"/>
      <c r="C316" s="165"/>
      <c r="D316" s="154"/>
      <c r="E316" s="155"/>
      <c r="F316" s="156"/>
      <c r="G316" s="154"/>
      <c r="H316" s="155"/>
      <c r="I316" s="156"/>
      <c r="J316" s="154"/>
      <c r="K316" s="156"/>
      <c r="L316" s="154"/>
      <c r="M316" s="155"/>
      <c r="N316" s="156"/>
      <c r="O316" s="70" t="s">
        <v>171</v>
      </c>
      <c r="P316" s="39"/>
      <c r="Q316" s="66"/>
      <c r="R316" s="70" t="str">
        <f t="shared" si="30"/>
        <v/>
      </c>
      <c r="S316" s="66"/>
      <c r="T316" s="70" t="str">
        <f t="shared" si="31"/>
        <v/>
      </c>
      <c r="U316" s="67"/>
      <c r="AA316" s="42"/>
      <c r="AB316" s="44" t="str">
        <f>IF($P316="","0",VLOOKUP($P316,登録データ!$U$4:$V$21,2,FALSE))</f>
        <v>0</v>
      </c>
      <c r="AC316" s="44" t="str">
        <f t="shared" si="32"/>
        <v>00</v>
      </c>
      <c r="AD316" s="44" t="str">
        <f t="shared" si="33"/>
        <v/>
      </c>
      <c r="AE316" s="44" t="str">
        <f t="shared" si="28"/>
        <v>000000</v>
      </c>
      <c r="AF316" s="44" t="str">
        <f t="shared" si="29"/>
        <v/>
      </c>
      <c r="AG316" s="44" t="str">
        <f t="shared" si="34"/>
        <v/>
      </c>
      <c r="AH316" s="147"/>
      <c r="AI316" s="147"/>
    </row>
    <row r="317" spans="2:35" ht="19.5" thickBot="1">
      <c r="B317" s="150"/>
      <c r="C317" s="166"/>
      <c r="D317" s="157"/>
      <c r="E317" s="158"/>
      <c r="F317" s="159"/>
      <c r="G317" s="157"/>
      <c r="H317" s="158"/>
      <c r="I317" s="159"/>
      <c r="J317" s="157"/>
      <c r="K317" s="159"/>
      <c r="L317" s="157"/>
      <c r="M317" s="158"/>
      <c r="N317" s="159"/>
      <c r="O317" s="12" t="s">
        <v>206</v>
      </c>
      <c r="P317" s="79"/>
      <c r="Q317" s="50"/>
      <c r="R317" s="12" t="str">
        <f t="shared" si="30"/>
        <v/>
      </c>
      <c r="S317" s="50"/>
      <c r="T317" s="12" t="str">
        <f t="shared" si="31"/>
        <v/>
      </c>
      <c r="U317" s="77"/>
      <c r="AA317" s="42"/>
      <c r="AB317" s="44" t="str">
        <f>IF($P317="","0",VLOOKUP($P317,登録データ!$U$4:$V$21,2,FALSE))</f>
        <v>0</v>
      </c>
      <c r="AC317" s="44" t="str">
        <f t="shared" si="32"/>
        <v>00</v>
      </c>
      <c r="AD317" s="44" t="str">
        <f t="shared" si="33"/>
        <v/>
      </c>
      <c r="AE317" s="44" t="str">
        <f t="shared" si="28"/>
        <v>000000</v>
      </c>
      <c r="AF317" s="44" t="str">
        <f t="shared" si="29"/>
        <v/>
      </c>
      <c r="AG317" s="44" t="str">
        <f t="shared" si="34"/>
        <v/>
      </c>
      <c r="AH317" s="147"/>
      <c r="AI317" s="147"/>
    </row>
    <row r="318" spans="2:35" ht="19.5" thickTop="1">
      <c r="B318" s="130">
        <v>100</v>
      </c>
      <c r="C318" s="164"/>
      <c r="D318" s="151"/>
      <c r="E318" s="152"/>
      <c r="F318" s="153"/>
      <c r="G318" s="151"/>
      <c r="H318" s="152"/>
      <c r="I318" s="153"/>
      <c r="J318" s="151"/>
      <c r="K318" s="153"/>
      <c r="L318" s="151"/>
      <c r="M318" s="152"/>
      <c r="N318" s="153"/>
      <c r="O318" s="70" t="s">
        <v>170</v>
      </c>
      <c r="P318" s="76"/>
      <c r="Q318" s="52"/>
      <c r="R318" s="24" t="str">
        <f t="shared" si="30"/>
        <v/>
      </c>
      <c r="S318" s="52"/>
      <c r="T318" s="24" t="str">
        <f t="shared" si="31"/>
        <v/>
      </c>
      <c r="U318" s="80"/>
      <c r="AA318" s="42"/>
      <c r="AB318" s="44" t="str">
        <f>IF($P318="","0",VLOOKUP($P318,登録データ!$U$4:$V$21,2,FALSE))</f>
        <v>0</v>
      </c>
      <c r="AC318" s="44" t="str">
        <f t="shared" si="32"/>
        <v>00</v>
      </c>
      <c r="AD318" s="44" t="str">
        <f t="shared" si="33"/>
        <v/>
      </c>
      <c r="AE318" s="44" t="str">
        <f t="shared" si="28"/>
        <v>000000</v>
      </c>
      <c r="AF318" s="44" t="str">
        <f t="shared" si="29"/>
        <v/>
      </c>
      <c r="AG318" s="44" t="str">
        <f t="shared" si="34"/>
        <v/>
      </c>
      <c r="AH318" s="147" t="str">
        <f>IF($C318="","",IF($C318="@",0,IF(COUNTIF($C$21:$C$620,$C318)=1,0,1)))</f>
        <v/>
      </c>
      <c r="AI318" s="147" t="str">
        <f>IF($L318="","",IF(OR($L318="東京都",$L318="北海道",$L318="大阪府",$L318="京都府",RIGHT($L318,1)="県"),0,1))</f>
        <v/>
      </c>
    </row>
    <row r="319" spans="2:35">
      <c r="B319" s="130"/>
      <c r="C319" s="165"/>
      <c r="D319" s="154"/>
      <c r="E319" s="155"/>
      <c r="F319" s="156"/>
      <c r="G319" s="154"/>
      <c r="H319" s="155"/>
      <c r="I319" s="156"/>
      <c r="J319" s="154"/>
      <c r="K319" s="156"/>
      <c r="L319" s="154"/>
      <c r="M319" s="155"/>
      <c r="N319" s="156"/>
      <c r="O319" s="70" t="s">
        <v>171</v>
      </c>
      <c r="P319" s="39"/>
      <c r="Q319" s="66"/>
      <c r="R319" s="70" t="str">
        <f t="shared" si="30"/>
        <v/>
      </c>
      <c r="S319" s="66"/>
      <c r="T319" s="70" t="str">
        <f t="shared" si="31"/>
        <v/>
      </c>
      <c r="U319" s="67"/>
      <c r="AA319" s="42"/>
      <c r="AB319" s="44" t="str">
        <f>IF($P319="","0",VLOOKUP($P319,登録データ!$U$4:$V$21,2,FALSE))</f>
        <v>0</v>
      </c>
      <c r="AC319" s="44" t="str">
        <f t="shared" si="32"/>
        <v>00</v>
      </c>
      <c r="AD319" s="44" t="str">
        <f t="shared" si="33"/>
        <v/>
      </c>
      <c r="AE319" s="44" t="str">
        <f t="shared" si="28"/>
        <v>000000</v>
      </c>
      <c r="AF319" s="44" t="str">
        <f t="shared" si="29"/>
        <v/>
      </c>
      <c r="AG319" s="44" t="str">
        <f t="shared" si="34"/>
        <v/>
      </c>
      <c r="AH319" s="147"/>
      <c r="AI319" s="147"/>
    </row>
    <row r="320" spans="2:35" ht="19.5" thickBot="1">
      <c r="B320" s="150"/>
      <c r="C320" s="166"/>
      <c r="D320" s="157"/>
      <c r="E320" s="158"/>
      <c r="F320" s="159"/>
      <c r="G320" s="157"/>
      <c r="H320" s="158"/>
      <c r="I320" s="159"/>
      <c r="J320" s="157"/>
      <c r="K320" s="159"/>
      <c r="L320" s="157"/>
      <c r="M320" s="158"/>
      <c r="N320" s="159"/>
      <c r="O320" s="12" t="s">
        <v>206</v>
      </c>
      <c r="P320" s="79"/>
      <c r="Q320" s="50"/>
      <c r="R320" s="12" t="str">
        <f t="shared" si="30"/>
        <v/>
      </c>
      <c r="S320" s="50"/>
      <c r="T320" s="12" t="str">
        <f t="shared" si="31"/>
        <v/>
      </c>
      <c r="U320" s="77"/>
      <c r="AA320" s="42"/>
      <c r="AB320" s="44" t="str">
        <f>IF($P320="","0",VLOOKUP($P320,登録データ!$U$4:$V$21,2,FALSE))</f>
        <v>0</v>
      </c>
      <c r="AC320" s="44" t="str">
        <f t="shared" si="32"/>
        <v>00</v>
      </c>
      <c r="AD320" s="44" t="str">
        <f t="shared" si="33"/>
        <v/>
      </c>
      <c r="AE320" s="44" t="str">
        <f t="shared" si="28"/>
        <v>000000</v>
      </c>
      <c r="AF320" s="44" t="str">
        <f t="shared" si="29"/>
        <v/>
      </c>
      <c r="AG320" s="44" t="str">
        <f t="shared" si="34"/>
        <v/>
      </c>
      <c r="AH320" s="147"/>
      <c r="AI320" s="147"/>
    </row>
    <row r="321" spans="2:35" ht="19.5" thickTop="1">
      <c r="B321" s="130">
        <v>101</v>
      </c>
      <c r="C321" s="164"/>
      <c r="D321" s="151"/>
      <c r="E321" s="152"/>
      <c r="F321" s="153"/>
      <c r="G321" s="151"/>
      <c r="H321" s="152"/>
      <c r="I321" s="153"/>
      <c r="J321" s="151"/>
      <c r="K321" s="153"/>
      <c r="L321" s="151"/>
      <c r="M321" s="152"/>
      <c r="N321" s="153"/>
      <c r="O321" s="70" t="s">
        <v>170</v>
      </c>
      <c r="P321" s="76"/>
      <c r="Q321" s="52"/>
      <c r="R321" s="24" t="str">
        <f t="shared" si="30"/>
        <v/>
      </c>
      <c r="S321" s="52"/>
      <c r="T321" s="24" t="str">
        <f t="shared" si="31"/>
        <v/>
      </c>
      <c r="U321" s="80"/>
      <c r="AA321" s="42"/>
      <c r="AB321" s="44" t="str">
        <f>IF($P321="","0",VLOOKUP($P321,登録データ!$U$4:$V$21,2,FALSE))</f>
        <v>0</v>
      </c>
      <c r="AC321" s="44" t="str">
        <f t="shared" si="32"/>
        <v>00</v>
      </c>
      <c r="AD321" s="44" t="str">
        <f t="shared" si="33"/>
        <v/>
      </c>
      <c r="AE321" s="44" t="str">
        <f t="shared" si="28"/>
        <v>000000</v>
      </c>
      <c r="AF321" s="44" t="str">
        <f t="shared" si="29"/>
        <v/>
      </c>
      <c r="AG321" s="44" t="str">
        <f t="shared" si="34"/>
        <v/>
      </c>
      <c r="AH321" s="147" t="str">
        <f>IF($C321="","",IF($C321="@",0,IF(COUNTIF($C$21:$C$620,$C321)=1,0,1)))</f>
        <v/>
      </c>
      <c r="AI321" s="147" t="str">
        <f>IF($L321="","",IF(OR($L321="東京都",$L321="北海道",$L321="大阪府",$L321="京都府",RIGHT($L321,1)="県"),0,1))</f>
        <v/>
      </c>
    </row>
    <row r="322" spans="2:35">
      <c r="B322" s="130"/>
      <c r="C322" s="165"/>
      <c r="D322" s="154"/>
      <c r="E322" s="155"/>
      <c r="F322" s="156"/>
      <c r="G322" s="154"/>
      <c r="H322" s="155"/>
      <c r="I322" s="156"/>
      <c r="J322" s="154"/>
      <c r="K322" s="156"/>
      <c r="L322" s="154"/>
      <c r="M322" s="155"/>
      <c r="N322" s="156"/>
      <c r="O322" s="70" t="s">
        <v>171</v>
      </c>
      <c r="P322" s="39"/>
      <c r="Q322" s="66"/>
      <c r="R322" s="70" t="str">
        <f t="shared" si="30"/>
        <v/>
      </c>
      <c r="S322" s="66"/>
      <c r="T322" s="70" t="str">
        <f t="shared" si="31"/>
        <v/>
      </c>
      <c r="U322" s="67"/>
      <c r="AA322" s="42"/>
      <c r="AB322" s="44" t="str">
        <f>IF($P322="","0",VLOOKUP($P322,登録データ!$U$4:$V$21,2,FALSE))</f>
        <v>0</v>
      </c>
      <c r="AC322" s="44" t="str">
        <f t="shared" si="32"/>
        <v>00</v>
      </c>
      <c r="AD322" s="44" t="str">
        <f t="shared" si="33"/>
        <v/>
      </c>
      <c r="AE322" s="44" t="str">
        <f t="shared" si="28"/>
        <v>000000</v>
      </c>
      <c r="AF322" s="44" t="str">
        <f t="shared" si="29"/>
        <v/>
      </c>
      <c r="AG322" s="44" t="str">
        <f t="shared" si="34"/>
        <v/>
      </c>
      <c r="AH322" s="147"/>
      <c r="AI322" s="147"/>
    </row>
    <row r="323" spans="2:35" ht="19.5" thickBot="1">
      <c r="B323" s="150"/>
      <c r="C323" s="166"/>
      <c r="D323" s="157"/>
      <c r="E323" s="158"/>
      <c r="F323" s="159"/>
      <c r="G323" s="157"/>
      <c r="H323" s="158"/>
      <c r="I323" s="159"/>
      <c r="J323" s="157"/>
      <c r="K323" s="159"/>
      <c r="L323" s="157"/>
      <c r="M323" s="158"/>
      <c r="N323" s="159"/>
      <c r="O323" s="12" t="s">
        <v>206</v>
      </c>
      <c r="P323" s="79"/>
      <c r="Q323" s="50"/>
      <c r="R323" s="12" t="str">
        <f t="shared" si="30"/>
        <v/>
      </c>
      <c r="S323" s="50"/>
      <c r="T323" s="12" t="str">
        <f t="shared" si="31"/>
        <v/>
      </c>
      <c r="U323" s="77"/>
      <c r="AA323" s="42"/>
      <c r="AB323" s="44" t="str">
        <f>IF($P323="","0",VLOOKUP($P323,登録データ!$U$4:$V$21,2,FALSE))</f>
        <v>0</v>
      </c>
      <c r="AC323" s="44" t="str">
        <f t="shared" si="32"/>
        <v>00</v>
      </c>
      <c r="AD323" s="44" t="str">
        <f t="shared" si="33"/>
        <v/>
      </c>
      <c r="AE323" s="44" t="str">
        <f t="shared" si="28"/>
        <v>000000</v>
      </c>
      <c r="AF323" s="44" t="str">
        <f t="shared" si="29"/>
        <v/>
      </c>
      <c r="AG323" s="44" t="str">
        <f t="shared" si="34"/>
        <v/>
      </c>
      <c r="AH323" s="147"/>
      <c r="AI323" s="147"/>
    </row>
    <row r="324" spans="2:35" ht="19.5" thickTop="1">
      <c r="B324" s="130">
        <v>102</v>
      </c>
      <c r="C324" s="164"/>
      <c r="D324" s="151"/>
      <c r="E324" s="152"/>
      <c r="F324" s="153"/>
      <c r="G324" s="151"/>
      <c r="H324" s="152"/>
      <c r="I324" s="153"/>
      <c r="J324" s="151"/>
      <c r="K324" s="153"/>
      <c r="L324" s="151"/>
      <c r="M324" s="152"/>
      <c r="N324" s="153"/>
      <c r="O324" s="70" t="s">
        <v>170</v>
      </c>
      <c r="P324" s="76"/>
      <c r="Q324" s="52"/>
      <c r="R324" s="24" t="str">
        <f t="shared" si="30"/>
        <v/>
      </c>
      <c r="S324" s="52"/>
      <c r="T324" s="24" t="str">
        <f t="shared" si="31"/>
        <v/>
      </c>
      <c r="U324" s="80"/>
      <c r="AA324" s="42"/>
      <c r="AB324" s="44" t="str">
        <f>IF($P324="","0",VLOOKUP($P324,登録データ!$U$4:$V$21,2,FALSE))</f>
        <v>0</v>
      </c>
      <c r="AC324" s="44" t="str">
        <f t="shared" si="32"/>
        <v>00</v>
      </c>
      <c r="AD324" s="44" t="str">
        <f t="shared" si="33"/>
        <v/>
      </c>
      <c r="AE324" s="44" t="str">
        <f t="shared" si="28"/>
        <v>000000</v>
      </c>
      <c r="AF324" s="44" t="str">
        <f t="shared" si="29"/>
        <v/>
      </c>
      <c r="AG324" s="44" t="str">
        <f t="shared" si="34"/>
        <v/>
      </c>
      <c r="AH324" s="147" t="str">
        <f>IF($C324="","",IF($C324="@",0,IF(COUNTIF($C$21:$C$620,$C324)=1,0,1)))</f>
        <v/>
      </c>
      <c r="AI324" s="147" t="str">
        <f>IF($L324="","",IF(OR($L324="東京都",$L324="北海道",$L324="大阪府",$L324="京都府",RIGHT($L324,1)="県"),0,1))</f>
        <v/>
      </c>
    </row>
    <row r="325" spans="2:35">
      <c r="B325" s="130"/>
      <c r="C325" s="165"/>
      <c r="D325" s="154"/>
      <c r="E325" s="155"/>
      <c r="F325" s="156"/>
      <c r="G325" s="154"/>
      <c r="H325" s="155"/>
      <c r="I325" s="156"/>
      <c r="J325" s="154"/>
      <c r="K325" s="156"/>
      <c r="L325" s="154"/>
      <c r="M325" s="155"/>
      <c r="N325" s="156"/>
      <c r="O325" s="70" t="s">
        <v>171</v>
      </c>
      <c r="P325" s="39"/>
      <c r="Q325" s="66"/>
      <c r="R325" s="70" t="str">
        <f t="shared" si="30"/>
        <v/>
      </c>
      <c r="S325" s="66"/>
      <c r="T325" s="70" t="str">
        <f t="shared" si="31"/>
        <v/>
      </c>
      <c r="U325" s="67"/>
      <c r="AA325" s="42"/>
      <c r="AB325" s="44" t="str">
        <f>IF($P325="","0",VLOOKUP($P325,登録データ!$U$4:$V$21,2,FALSE))</f>
        <v>0</v>
      </c>
      <c r="AC325" s="44" t="str">
        <f t="shared" si="32"/>
        <v>00</v>
      </c>
      <c r="AD325" s="44" t="str">
        <f t="shared" si="33"/>
        <v/>
      </c>
      <c r="AE325" s="44" t="str">
        <f t="shared" si="28"/>
        <v>000000</v>
      </c>
      <c r="AF325" s="44" t="str">
        <f t="shared" si="29"/>
        <v/>
      </c>
      <c r="AG325" s="44" t="str">
        <f t="shared" si="34"/>
        <v/>
      </c>
      <c r="AH325" s="147"/>
      <c r="AI325" s="147"/>
    </row>
    <row r="326" spans="2:35" ht="19.5" thickBot="1">
      <c r="B326" s="150"/>
      <c r="C326" s="166"/>
      <c r="D326" s="157"/>
      <c r="E326" s="158"/>
      <c r="F326" s="159"/>
      <c r="G326" s="157"/>
      <c r="H326" s="158"/>
      <c r="I326" s="159"/>
      <c r="J326" s="157"/>
      <c r="K326" s="159"/>
      <c r="L326" s="157"/>
      <c r="M326" s="158"/>
      <c r="N326" s="159"/>
      <c r="O326" s="12" t="s">
        <v>206</v>
      </c>
      <c r="P326" s="79"/>
      <c r="Q326" s="50"/>
      <c r="R326" s="12" t="str">
        <f t="shared" si="30"/>
        <v/>
      </c>
      <c r="S326" s="50"/>
      <c r="T326" s="12" t="str">
        <f t="shared" si="31"/>
        <v/>
      </c>
      <c r="U326" s="77"/>
      <c r="AA326" s="42"/>
      <c r="AB326" s="44" t="str">
        <f>IF($P326="","0",VLOOKUP($P326,登録データ!$U$4:$V$21,2,FALSE))</f>
        <v>0</v>
      </c>
      <c r="AC326" s="44" t="str">
        <f t="shared" si="32"/>
        <v>00</v>
      </c>
      <c r="AD326" s="44" t="str">
        <f t="shared" si="33"/>
        <v/>
      </c>
      <c r="AE326" s="44" t="str">
        <f t="shared" si="28"/>
        <v>000000</v>
      </c>
      <c r="AF326" s="44" t="str">
        <f t="shared" si="29"/>
        <v/>
      </c>
      <c r="AG326" s="44" t="str">
        <f t="shared" si="34"/>
        <v/>
      </c>
      <c r="AH326" s="147"/>
      <c r="AI326" s="147"/>
    </row>
    <row r="327" spans="2:35" ht="19.5" thickTop="1">
      <c r="B327" s="130">
        <v>103</v>
      </c>
      <c r="C327" s="164"/>
      <c r="D327" s="151"/>
      <c r="E327" s="152"/>
      <c r="F327" s="153"/>
      <c r="G327" s="151"/>
      <c r="H327" s="152"/>
      <c r="I327" s="153"/>
      <c r="J327" s="151"/>
      <c r="K327" s="153"/>
      <c r="L327" s="151"/>
      <c r="M327" s="152"/>
      <c r="N327" s="153"/>
      <c r="O327" s="70" t="s">
        <v>170</v>
      </c>
      <c r="P327" s="76"/>
      <c r="Q327" s="52"/>
      <c r="R327" s="24" t="str">
        <f t="shared" si="30"/>
        <v/>
      </c>
      <c r="S327" s="52"/>
      <c r="T327" s="24" t="str">
        <f t="shared" si="31"/>
        <v/>
      </c>
      <c r="U327" s="80"/>
      <c r="AA327" s="42"/>
      <c r="AB327" s="44" t="str">
        <f>IF($P327="","0",VLOOKUP($P327,登録データ!$U$4:$V$21,2,FALSE))</f>
        <v>0</v>
      </c>
      <c r="AC327" s="44" t="str">
        <f t="shared" si="32"/>
        <v>00</v>
      </c>
      <c r="AD327" s="44" t="str">
        <f t="shared" si="33"/>
        <v/>
      </c>
      <c r="AE327" s="44" t="str">
        <f t="shared" si="28"/>
        <v>000000</v>
      </c>
      <c r="AF327" s="44" t="str">
        <f t="shared" si="29"/>
        <v/>
      </c>
      <c r="AG327" s="44" t="str">
        <f t="shared" si="34"/>
        <v/>
      </c>
      <c r="AH327" s="147" t="str">
        <f>IF($C327="","",IF($C327="@",0,IF(COUNTIF($C$21:$C$620,$C327)=1,0,1)))</f>
        <v/>
      </c>
      <c r="AI327" s="147" t="str">
        <f>IF($L327="","",IF(OR($L327="東京都",$L327="北海道",$L327="大阪府",$L327="京都府",RIGHT($L327,1)="県"),0,1))</f>
        <v/>
      </c>
    </row>
    <row r="328" spans="2:35">
      <c r="B328" s="130"/>
      <c r="C328" s="165"/>
      <c r="D328" s="154"/>
      <c r="E328" s="155"/>
      <c r="F328" s="156"/>
      <c r="G328" s="154"/>
      <c r="H328" s="155"/>
      <c r="I328" s="156"/>
      <c r="J328" s="154"/>
      <c r="K328" s="156"/>
      <c r="L328" s="154"/>
      <c r="M328" s="155"/>
      <c r="N328" s="156"/>
      <c r="O328" s="70" t="s">
        <v>171</v>
      </c>
      <c r="P328" s="39"/>
      <c r="Q328" s="66"/>
      <c r="R328" s="70" t="str">
        <f t="shared" si="30"/>
        <v/>
      </c>
      <c r="S328" s="66"/>
      <c r="T328" s="70" t="str">
        <f t="shared" si="31"/>
        <v/>
      </c>
      <c r="U328" s="67"/>
      <c r="AA328" s="42"/>
      <c r="AB328" s="44" t="str">
        <f>IF($P328="","0",VLOOKUP($P328,登録データ!$U$4:$V$21,2,FALSE))</f>
        <v>0</v>
      </c>
      <c r="AC328" s="44" t="str">
        <f t="shared" si="32"/>
        <v>00</v>
      </c>
      <c r="AD328" s="44" t="str">
        <f t="shared" si="33"/>
        <v/>
      </c>
      <c r="AE328" s="44" t="str">
        <f t="shared" si="28"/>
        <v>000000</v>
      </c>
      <c r="AF328" s="44" t="str">
        <f t="shared" si="29"/>
        <v/>
      </c>
      <c r="AG328" s="44" t="str">
        <f t="shared" si="34"/>
        <v/>
      </c>
      <c r="AH328" s="147"/>
      <c r="AI328" s="147"/>
    </row>
    <row r="329" spans="2:35" ht="19.5" thickBot="1">
      <c r="B329" s="150"/>
      <c r="C329" s="166"/>
      <c r="D329" s="157"/>
      <c r="E329" s="158"/>
      <c r="F329" s="159"/>
      <c r="G329" s="157"/>
      <c r="H329" s="158"/>
      <c r="I329" s="159"/>
      <c r="J329" s="157"/>
      <c r="K329" s="159"/>
      <c r="L329" s="157"/>
      <c r="M329" s="158"/>
      <c r="N329" s="159"/>
      <c r="O329" s="12" t="s">
        <v>206</v>
      </c>
      <c r="P329" s="79"/>
      <c r="Q329" s="50"/>
      <c r="R329" s="12" t="str">
        <f t="shared" si="30"/>
        <v/>
      </c>
      <c r="S329" s="50"/>
      <c r="T329" s="12" t="str">
        <f t="shared" si="31"/>
        <v/>
      </c>
      <c r="U329" s="77"/>
      <c r="AA329" s="42"/>
      <c r="AB329" s="44" t="str">
        <f>IF($P329="","0",VLOOKUP($P329,登録データ!$U$4:$V$21,2,FALSE))</f>
        <v>0</v>
      </c>
      <c r="AC329" s="44" t="str">
        <f t="shared" si="32"/>
        <v>00</v>
      </c>
      <c r="AD329" s="44" t="str">
        <f t="shared" si="33"/>
        <v/>
      </c>
      <c r="AE329" s="44" t="str">
        <f t="shared" si="28"/>
        <v>000000</v>
      </c>
      <c r="AF329" s="44" t="str">
        <f t="shared" si="29"/>
        <v/>
      </c>
      <c r="AG329" s="44" t="str">
        <f t="shared" si="34"/>
        <v/>
      </c>
      <c r="AH329" s="147"/>
      <c r="AI329" s="147"/>
    </row>
    <row r="330" spans="2:35" ht="19.5" thickTop="1">
      <c r="B330" s="130">
        <v>104</v>
      </c>
      <c r="C330" s="164"/>
      <c r="D330" s="151"/>
      <c r="E330" s="152"/>
      <c r="F330" s="153"/>
      <c r="G330" s="151"/>
      <c r="H330" s="152"/>
      <c r="I330" s="153"/>
      <c r="J330" s="151"/>
      <c r="K330" s="153"/>
      <c r="L330" s="151"/>
      <c r="M330" s="152"/>
      <c r="N330" s="153"/>
      <c r="O330" s="70" t="s">
        <v>170</v>
      </c>
      <c r="P330" s="76"/>
      <c r="Q330" s="52"/>
      <c r="R330" s="24" t="str">
        <f t="shared" si="30"/>
        <v/>
      </c>
      <c r="S330" s="52"/>
      <c r="T330" s="24" t="str">
        <f t="shared" si="31"/>
        <v/>
      </c>
      <c r="U330" s="80"/>
      <c r="AA330" s="42"/>
      <c r="AB330" s="44" t="str">
        <f>IF($P330="","0",VLOOKUP($P330,登録データ!$U$4:$V$21,2,FALSE))</f>
        <v>0</v>
      </c>
      <c r="AC330" s="44" t="str">
        <f t="shared" si="32"/>
        <v>00</v>
      </c>
      <c r="AD330" s="44" t="str">
        <f t="shared" si="33"/>
        <v/>
      </c>
      <c r="AE330" s="44" t="str">
        <f t="shared" si="28"/>
        <v>000000</v>
      </c>
      <c r="AF330" s="44" t="str">
        <f t="shared" si="29"/>
        <v/>
      </c>
      <c r="AG330" s="44" t="str">
        <f t="shared" si="34"/>
        <v/>
      </c>
      <c r="AH330" s="147" t="str">
        <f>IF($C330="","",IF($C330="@",0,IF(COUNTIF($C$21:$C$620,$C330)=1,0,1)))</f>
        <v/>
      </c>
      <c r="AI330" s="147" t="str">
        <f>IF($L330="","",IF(OR($L330="東京都",$L330="北海道",$L330="大阪府",$L330="京都府",RIGHT($L330,1)="県"),0,1))</f>
        <v/>
      </c>
    </row>
    <row r="331" spans="2:35">
      <c r="B331" s="130"/>
      <c r="C331" s="165"/>
      <c r="D331" s="154"/>
      <c r="E331" s="155"/>
      <c r="F331" s="156"/>
      <c r="G331" s="154"/>
      <c r="H331" s="155"/>
      <c r="I331" s="156"/>
      <c r="J331" s="154"/>
      <c r="K331" s="156"/>
      <c r="L331" s="154"/>
      <c r="M331" s="155"/>
      <c r="N331" s="156"/>
      <c r="O331" s="70" t="s">
        <v>171</v>
      </c>
      <c r="P331" s="39"/>
      <c r="Q331" s="66"/>
      <c r="R331" s="70" t="str">
        <f t="shared" si="30"/>
        <v/>
      </c>
      <c r="S331" s="66"/>
      <c r="T331" s="70" t="str">
        <f t="shared" si="31"/>
        <v/>
      </c>
      <c r="U331" s="67"/>
      <c r="AA331" s="42"/>
      <c r="AB331" s="44" t="str">
        <f>IF($P331="","0",VLOOKUP($P331,登録データ!$U$4:$V$21,2,FALSE))</f>
        <v>0</v>
      </c>
      <c r="AC331" s="44" t="str">
        <f t="shared" si="32"/>
        <v>00</v>
      </c>
      <c r="AD331" s="44" t="str">
        <f t="shared" si="33"/>
        <v/>
      </c>
      <c r="AE331" s="44" t="str">
        <f t="shared" si="28"/>
        <v>000000</v>
      </c>
      <c r="AF331" s="44" t="str">
        <f t="shared" si="29"/>
        <v/>
      </c>
      <c r="AG331" s="44" t="str">
        <f t="shared" si="34"/>
        <v/>
      </c>
      <c r="AH331" s="147"/>
      <c r="AI331" s="147"/>
    </row>
    <row r="332" spans="2:35" ht="19.5" thickBot="1">
      <c r="B332" s="150"/>
      <c r="C332" s="166"/>
      <c r="D332" s="157"/>
      <c r="E332" s="158"/>
      <c r="F332" s="159"/>
      <c r="G332" s="157"/>
      <c r="H332" s="158"/>
      <c r="I332" s="159"/>
      <c r="J332" s="157"/>
      <c r="K332" s="159"/>
      <c r="L332" s="157"/>
      <c r="M332" s="158"/>
      <c r="N332" s="159"/>
      <c r="O332" s="12" t="s">
        <v>206</v>
      </c>
      <c r="P332" s="79"/>
      <c r="Q332" s="50"/>
      <c r="R332" s="12" t="str">
        <f t="shared" si="30"/>
        <v/>
      </c>
      <c r="S332" s="50"/>
      <c r="T332" s="12" t="str">
        <f t="shared" si="31"/>
        <v/>
      </c>
      <c r="U332" s="77"/>
      <c r="AA332" s="42"/>
      <c r="AB332" s="44" t="str">
        <f>IF($P332="","0",VLOOKUP($P332,登録データ!$U$4:$V$21,2,FALSE))</f>
        <v>0</v>
      </c>
      <c r="AC332" s="44" t="str">
        <f t="shared" si="32"/>
        <v>00</v>
      </c>
      <c r="AD332" s="44" t="str">
        <f t="shared" si="33"/>
        <v/>
      </c>
      <c r="AE332" s="44" t="str">
        <f t="shared" si="28"/>
        <v>000000</v>
      </c>
      <c r="AF332" s="44" t="str">
        <f t="shared" si="29"/>
        <v/>
      </c>
      <c r="AG332" s="44" t="str">
        <f t="shared" si="34"/>
        <v/>
      </c>
      <c r="AH332" s="147"/>
      <c r="AI332" s="147"/>
    </row>
    <row r="333" spans="2:35" ht="19.5" thickTop="1">
      <c r="B333" s="130">
        <v>105</v>
      </c>
      <c r="C333" s="164"/>
      <c r="D333" s="151"/>
      <c r="E333" s="152"/>
      <c r="F333" s="153"/>
      <c r="G333" s="151"/>
      <c r="H333" s="152"/>
      <c r="I333" s="153"/>
      <c r="J333" s="151"/>
      <c r="K333" s="153"/>
      <c r="L333" s="151"/>
      <c r="M333" s="152"/>
      <c r="N333" s="153"/>
      <c r="O333" s="70" t="s">
        <v>170</v>
      </c>
      <c r="P333" s="76"/>
      <c r="Q333" s="52"/>
      <c r="R333" s="24" t="str">
        <f t="shared" si="30"/>
        <v/>
      </c>
      <c r="S333" s="52"/>
      <c r="T333" s="24" t="str">
        <f t="shared" si="31"/>
        <v/>
      </c>
      <c r="U333" s="80"/>
      <c r="AA333" s="42"/>
      <c r="AB333" s="44" t="str">
        <f>IF($P333="","0",VLOOKUP($P333,登録データ!$U$4:$V$21,2,FALSE))</f>
        <v>0</v>
      </c>
      <c r="AC333" s="44" t="str">
        <f t="shared" si="32"/>
        <v>00</v>
      </c>
      <c r="AD333" s="44" t="str">
        <f t="shared" si="33"/>
        <v/>
      </c>
      <c r="AE333" s="44" t="str">
        <f t="shared" si="28"/>
        <v>000000</v>
      </c>
      <c r="AF333" s="44" t="str">
        <f t="shared" si="29"/>
        <v/>
      </c>
      <c r="AG333" s="44" t="str">
        <f t="shared" si="34"/>
        <v/>
      </c>
      <c r="AH333" s="147" t="str">
        <f>IF($C333="","",IF($C333="@",0,IF(COUNTIF($C$21:$C$620,$C333)=1,0,1)))</f>
        <v/>
      </c>
      <c r="AI333" s="147" t="str">
        <f>IF($L333="","",IF(OR($L333="東京都",$L333="北海道",$L333="大阪府",$L333="京都府",RIGHT($L333,1)="県"),0,1))</f>
        <v/>
      </c>
    </row>
    <row r="334" spans="2:35">
      <c r="B334" s="130"/>
      <c r="C334" s="165"/>
      <c r="D334" s="154"/>
      <c r="E334" s="155"/>
      <c r="F334" s="156"/>
      <c r="G334" s="154"/>
      <c r="H334" s="155"/>
      <c r="I334" s="156"/>
      <c r="J334" s="154"/>
      <c r="K334" s="156"/>
      <c r="L334" s="154"/>
      <c r="M334" s="155"/>
      <c r="N334" s="156"/>
      <c r="O334" s="70" t="s">
        <v>171</v>
      </c>
      <c r="P334" s="39"/>
      <c r="Q334" s="66"/>
      <c r="R334" s="70" t="str">
        <f t="shared" si="30"/>
        <v/>
      </c>
      <c r="S334" s="66"/>
      <c r="T334" s="70" t="str">
        <f t="shared" si="31"/>
        <v/>
      </c>
      <c r="U334" s="67"/>
      <c r="AA334" s="42"/>
      <c r="AB334" s="44" t="str">
        <f>IF($P334="","0",VLOOKUP($P334,登録データ!$U$4:$V$21,2,FALSE))</f>
        <v>0</v>
      </c>
      <c r="AC334" s="44" t="str">
        <f t="shared" si="32"/>
        <v>00</v>
      </c>
      <c r="AD334" s="44" t="str">
        <f t="shared" si="33"/>
        <v/>
      </c>
      <c r="AE334" s="44" t="str">
        <f t="shared" si="28"/>
        <v>000000</v>
      </c>
      <c r="AF334" s="44" t="str">
        <f t="shared" si="29"/>
        <v/>
      </c>
      <c r="AG334" s="44" t="str">
        <f t="shared" si="34"/>
        <v/>
      </c>
      <c r="AH334" s="147"/>
      <c r="AI334" s="147"/>
    </row>
    <row r="335" spans="2:35" ht="19.5" thickBot="1">
      <c r="B335" s="150"/>
      <c r="C335" s="166"/>
      <c r="D335" s="157"/>
      <c r="E335" s="158"/>
      <c r="F335" s="159"/>
      <c r="G335" s="157"/>
      <c r="H335" s="158"/>
      <c r="I335" s="159"/>
      <c r="J335" s="157"/>
      <c r="K335" s="159"/>
      <c r="L335" s="157"/>
      <c r="M335" s="158"/>
      <c r="N335" s="159"/>
      <c r="O335" s="12" t="s">
        <v>206</v>
      </c>
      <c r="P335" s="79"/>
      <c r="Q335" s="50"/>
      <c r="R335" s="12" t="str">
        <f t="shared" si="30"/>
        <v/>
      </c>
      <c r="S335" s="50"/>
      <c r="T335" s="12" t="str">
        <f t="shared" si="31"/>
        <v/>
      </c>
      <c r="U335" s="77"/>
      <c r="AA335" s="42"/>
      <c r="AB335" s="44" t="str">
        <f>IF($P335="","0",VLOOKUP($P335,登録データ!$U$4:$V$21,2,FALSE))</f>
        <v>0</v>
      </c>
      <c r="AC335" s="44" t="str">
        <f t="shared" si="32"/>
        <v>00</v>
      </c>
      <c r="AD335" s="44" t="str">
        <f t="shared" si="33"/>
        <v/>
      </c>
      <c r="AE335" s="44" t="str">
        <f t="shared" si="28"/>
        <v>000000</v>
      </c>
      <c r="AF335" s="44" t="str">
        <f t="shared" si="29"/>
        <v/>
      </c>
      <c r="AG335" s="44" t="str">
        <f t="shared" si="34"/>
        <v/>
      </c>
      <c r="AH335" s="147"/>
      <c r="AI335" s="147"/>
    </row>
    <row r="336" spans="2:35" ht="19.5" thickTop="1">
      <c r="B336" s="130">
        <v>106</v>
      </c>
      <c r="C336" s="164"/>
      <c r="D336" s="151"/>
      <c r="E336" s="152"/>
      <c r="F336" s="153"/>
      <c r="G336" s="151"/>
      <c r="H336" s="152"/>
      <c r="I336" s="153"/>
      <c r="J336" s="151"/>
      <c r="K336" s="153"/>
      <c r="L336" s="151"/>
      <c r="M336" s="152"/>
      <c r="N336" s="153"/>
      <c r="O336" s="70" t="s">
        <v>170</v>
      </c>
      <c r="P336" s="76"/>
      <c r="Q336" s="52"/>
      <c r="R336" s="24" t="str">
        <f t="shared" si="30"/>
        <v/>
      </c>
      <c r="S336" s="52"/>
      <c r="T336" s="24" t="str">
        <f t="shared" si="31"/>
        <v/>
      </c>
      <c r="U336" s="80"/>
      <c r="AA336" s="42"/>
      <c r="AB336" s="44" t="str">
        <f>IF($P336="","0",VLOOKUP($P336,登録データ!$U$4:$V$21,2,FALSE))</f>
        <v>0</v>
      </c>
      <c r="AC336" s="44" t="str">
        <f t="shared" si="32"/>
        <v>00</v>
      </c>
      <c r="AD336" s="44" t="str">
        <f t="shared" si="33"/>
        <v/>
      </c>
      <c r="AE336" s="44" t="str">
        <f t="shared" si="28"/>
        <v>000000</v>
      </c>
      <c r="AF336" s="44" t="str">
        <f t="shared" si="29"/>
        <v/>
      </c>
      <c r="AG336" s="44" t="str">
        <f t="shared" si="34"/>
        <v/>
      </c>
      <c r="AH336" s="147" t="str">
        <f>IF($C336="","",IF($C336="@",0,IF(COUNTIF($C$21:$C$620,$C336)=1,0,1)))</f>
        <v/>
      </c>
      <c r="AI336" s="147" t="str">
        <f>IF($L336="","",IF(OR($L336="東京都",$L336="北海道",$L336="大阪府",$L336="京都府",RIGHT($L336,1)="県"),0,1))</f>
        <v/>
      </c>
    </row>
    <row r="337" spans="2:35">
      <c r="B337" s="130"/>
      <c r="C337" s="165"/>
      <c r="D337" s="154"/>
      <c r="E337" s="155"/>
      <c r="F337" s="156"/>
      <c r="G337" s="154"/>
      <c r="H337" s="155"/>
      <c r="I337" s="156"/>
      <c r="J337" s="154"/>
      <c r="K337" s="156"/>
      <c r="L337" s="154"/>
      <c r="M337" s="155"/>
      <c r="N337" s="156"/>
      <c r="O337" s="70" t="s">
        <v>171</v>
      </c>
      <c r="P337" s="39"/>
      <c r="Q337" s="66"/>
      <c r="R337" s="70" t="str">
        <f t="shared" si="30"/>
        <v/>
      </c>
      <c r="S337" s="66"/>
      <c r="T337" s="70" t="str">
        <f t="shared" si="31"/>
        <v/>
      </c>
      <c r="U337" s="67"/>
      <c r="AA337" s="42"/>
      <c r="AB337" s="44" t="str">
        <f>IF($P337="","0",VLOOKUP($P337,登録データ!$U$4:$V$21,2,FALSE))</f>
        <v>0</v>
      </c>
      <c r="AC337" s="44" t="str">
        <f t="shared" si="32"/>
        <v>00</v>
      </c>
      <c r="AD337" s="44" t="str">
        <f t="shared" si="33"/>
        <v/>
      </c>
      <c r="AE337" s="44" t="str">
        <f t="shared" si="28"/>
        <v>000000</v>
      </c>
      <c r="AF337" s="44" t="str">
        <f t="shared" si="29"/>
        <v/>
      </c>
      <c r="AG337" s="44" t="str">
        <f t="shared" si="34"/>
        <v/>
      </c>
      <c r="AH337" s="147"/>
      <c r="AI337" s="147"/>
    </row>
    <row r="338" spans="2:35" ht="19.5" thickBot="1">
      <c r="B338" s="150"/>
      <c r="C338" s="166"/>
      <c r="D338" s="157"/>
      <c r="E338" s="158"/>
      <c r="F338" s="159"/>
      <c r="G338" s="157"/>
      <c r="H338" s="158"/>
      <c r="I338" s="159"/>
      <c r="J338" s="157"/>
      <c r="K338" s="159"/>
      <c r="L338" s="157"/>
      <c r="M338" s="158"/>
      <c r="N338" s="159"/>
      <c r="O338" s="12" t="s">
        <v>206</v>
      </c>
      <c r="P338" s="79"/>
      <c r="Q338" s="50"/>
      <c r="R338" s="12" t="str">
        <f t="shared" si="30"/>
        <v/>
      </c>
      <c r="S338" s="50"/>
      <c r="T338" s="12" t="str">
        <f t="shared" si="31"/>
        <v/>
      </c>
      <c r="U338" s="77"/>
      <c r="AA338" s="42"/>
      <c r="AB338" s="44" t="str">
        <f>IF($P338="","0",VLOOKUP($P338,登録データ!$U$4:$V$21,2,FALSE))</f>
        <v>0</v>
      </c>
      <c r="AC338" s="44" t="str">
        <f t="shared" si="32"/>
        <v>00</v>
      </c>
      <c r="AD338" s="44" t="str">
        <f t="shared" si="33"/>
        <v/>
      </c>
      <c r="AE338" s="44" t="str">
        <f t="shared" si="28"/>
        <v>000000</v>
      </c>
      <c r="AF338" s="44" t="str">
        <f t="shared" si="29"/>
        <v/>
      </c>
      <c r="AG338" s="44" t="str">
        <f t="shared" si="34"/>
        <v/>
      </c>
      <c r="AH338" s="147"/>
      <c r="AI338" s="147"/>
    </row>
    <row r="339" spans="2:35" ht="19.5" thickTop="1">
      <c r="B339" s="130">
        <v>107</v>
      </c>
      <c r="C339" s="164"/>
      <c r="D339" s="151"/>
      <c r="E339" s="152"/>
      <c r="F339" s="153"/>
      <c r="G339" s="151"/>
      <c r="H339" s="152"/>
      <c r="I339" s="153"/>
      <c r="J339" s="151"/>
      <c r="K339" s="153"/>
      <c r="L339" s="151"/>
      <c r="M339" s="152"/>
      <c r="N339" s="153"/>
      <c r="O339" s="70" t="s">
        <v>170</v>
      </c>
      <c r="P339" s="76"/>
      <c r="Q339" s="52"/>
      <c r="R339" s="24" t="str">
        <f t="shared" si="30"/>
        <v/>
      </c>
      <c r="S339" s="52"/>
      <c r="T339" s="24" t="str">
        <f t="shared" si="31"/>
        <v/>
      </c>
      <c r="U339" s="80"/>
      <c r="AA339" s="42"/>
      <c r="AB339" s="44" t="str">
        <f>IF($P339="","0",VLOOKUP($P339,登録データ!$U$4:$V$21,2,FALSE))</f>
        <v>0</v>
      </c>
      <c r="AC339" s="44" t="str">
        <f t="shared" si="32"/>
        <v>00</v>
      </c>
      <c r="AD339" s="44" t="str">
        <f t="shared" si="33"/>
        <v/>
      </c>
      <c r="AE339" s="44" t="str">
        <f t="shared" si="28"/>
        <v>000000</v>
      </c>
      <c r="AF339" s="44" t="str">
        <f t="shared" si="29"/>
        <v/>
      </c>
      <c r="AG339" s="44" t="str">
        <f t="shared" si="34"/>
        <v/>
      </c>
      <c r="AH339" s="147" t="str">
        <f>IF($C339="","",IF($C339="@",0,IF(COUNTIF($C$21:$C$620,$C339)=1,0,1)))</f>
        <v/>
      </c>
      <c r="AI339" s="147" t="str">
        <f>IF($L339="","",IF(OR($L339="東京都",$L339="北海道",$L339="大阪府",$L339="京都府",RIGHT($L339,1)="県"),0,1))</f>
        <v/>
      </c>
    </row>
    <row r="340" spans="2:35">
      <c r="B340" s="130"/>
      <c r="C340" s="165"/>
      <c r="D340" s="154"/>
      <c r="E340" s="155"/>
      <c r="F340" s="156"/>
      <c r="G340" s="154"/>
      <c r="H340" s="155"/>
      <c r="I340" s="156"/>
      <c r="J340" s="154"/>
      <c r="K340" s="156"/>
      <c r="L340" s="154"/>
      <c r="M340" s="155"/>
      <c r="N340" s="156"/>
      <c r="O340" s="70" t="s">
        <v>171</v>
      </c>
      <c r="P340" s="39"/>
      <c r="Q340" s="66"/>
      <c r="R340" s="70" t="str">
        <f t="shared" si="30"/>
        <v/>
      </c>
      <c r="S340" s="66"/>
      <c r="T340" s="70" t="str">
        <f t="shared" si="31"/>
        <v/>
      </c>
      <c r="U340" s="67"/>
      <c r="AA340" s="42"/>
      <c r="AB340" s="44" t="str">
        <f>IF($P340="","0",VLOOKUP($P340,登録データ!$U$4:$V$21,2,FALSE))</f>
        <v>0</v>
      </c>
      <c r="AC340" s="44" t="str">
        <f t="shared" si="32"/>
        <v>00</v>
      </c>
      <c r="AD340" s="44" t="str">
        <f t="shared" si="33"/>
        <v/>
      </c>
      <c r="AE340" s="44" t="str">
        <f t="shared" si="28"/>
        <v>000000</v>
      </c>
      <c r="AF340" s="44" t="str">
        <f t="shared" si="29"/>
        <v/>
      </c>
      <c r="AG340" s="44" t="str">
        <f t="shared" si="34"/>
        <v/>
      </c>
      <c r="AH340" s="147"/>
      <c r="AI340" s="147"/>
    </row>
    <row r="341" spans="2:35" ht="19.5" thickBot="1">
      <c r="B341" s="150"/>
      <c r="C341" s="166"/>
      <c r="D341" s="157"/>
      <c r="E341" s="158"/>
      <c r="F341" s="159"/>
      <c r="G341" s="157"/>
      <c r="H341" s="158"/>
      <c r="I341" s="159"/>
      <c r="J341" s="157"/>
      <c r="K341" s="159"/>
      <c r="L341" s="157"/>
      <c r="M341" s="158"/>
      <c r="N341" s="159"/>
      <c r="O341" s="12" t="s">
        <v>206</v>
      </c>
      <c r="P341" s="79"/>
      <c r="Q341" s="50"/>
      <c r="R341" s="12" t="str">
        <f t="shared" si="30"/>
        <v/>
      </c>
      <c r="S341" s="50"/>
      <c r="T341" s="12" t="str">
        <f t="shared" si="31"/>
        <v/>
      </c>
      <c r="U341" s="77"/>
      <c r="AA341" s="42"/>
      <c r="AB341" s="44" t="str">
        <f>IF($P341="","0",VLOOKUP($P341,登録データ!$U$4:$V$21,2,FALSE))</f>
        <v>0</v>
      </c>
      <c r="AC341" s="44" t="str">
        <f t="shared" si="32"/>
        <v>00</v>
      </c>
      <c r="AD341" s="44" t="str">
        <f t="shared" si="33"/>
        <v/>
      </c>
      <c r="AE341" s="44" t="str">
        <f t="shared" ref="AE341:AE404" si="35">IF($AD341=2,IF($S341="","0000",CONCATENATE(RIGHT($S341+100,2),$AC341)),IF($S341="","000000",CONCATENATE(RIGHT($Q341+100,2),RIGHT($S341+100,2),$AC341)))</f>
        <v>000000</v>
      </c>
      <c r="AF341" s="44" t="str">
        <f t="shared" ref="AF341:AF404" si="36">IF($P341="","",CONCATENATE($AB341," ",IF($AD341=1,RIGHT($AE341+10000000,7),RIGHT($AE341+100000,5))))</f>
        <v/>
      </c>
      <c r="AG341" s="44" t="str">
        <f t="shared" si="34"/>
        <v/>
      </c>
      <c r="AH341" s="147"/>
      <c r="AI341" s="147"/>
    </row>
    <row r="342" spans="2:35" ht="19.5" thickTop="1">
      <c r="B342" s="130">
        <v>108</v>
      </c>
      <c r="C342" s="164"/>
      <c r="D342" s="151"/>
      <c r="E342" s="152"/>
      <c r="F342" s="153"/>
      <c r="G342" s="151"/>
      <c r="H342" s="152"/>
      <c r="I342" s="153"/>
      <c r="J342" s="151"/>
      <c r="K342" s="153"/>
      <c r="L342" s="151"/>
      <c r="M342" s="152"/>
      <c r="N342" s="153"/>
      <c r="O342" s="70" t="s">
        <v>170</v>
      </c>
      <c r="P342" s="76"/>
      <c r="Q342" s="52"/>
      <c r="R342" s="24" t="str">
        <f t="shared" ref="R342:R405" si="37">IF($P342="","",IF(OR(RIGHT($P342,1)="m",RIGHT($P342,1)="H"),"分",""))</f>
        <v/>
      </c>
      <c r="S342" s="52"/>
      <c r="T342" s="24" t="str">
        <f t="shared" ref="T342:T405" si="38">IF($P342="","",IF(OR(RIGHT($P342,1)="m",RIGHT($P342,1)="H"),"秒","m"))</f>
        <v/>
      </c>
      <c r="U342" s="80"/>
      <c r="AA342" s="42"/>
      <c r="AB342" s="44" t="str">
        <f>IF($P342="","0",VLOOKUP($P342,登録データ!$U$4:$V$21,2,FALSE))</f>
        <v>0</v>
      </c>
      <c r="AC342" s="44" t="str">
        <f t="shared" ref="AC342:AC405" si="39">IF($U342="","00",IF(LEN($U342)=1,$U342*10,$U342))</f>
        <v>00</v>
      </c>
      <c r="AD342" s="44" t="str">
        <f t="shared" ref="AD342:AD405" si="40">IF($P342="","",IF(OR(RIGHT($P342,1)="m",RIGHT($P342,1)="H"),1,2))</f>
        <v/>
      </c>
      <c r="AE342" s="44" t="str">
        <f t="shared" si="35"/>
        <v>000000</v>
      </c>
      <c r="AF342" s="44" t="str">
        <f t="shared" si="36"/>
        <v/>
      </c>
      <c r="AG342" s="44" t="str">
        <f t="shared" ref="AG342:AG405" si="41">IF($S342="","",IF(OR(VALUE($S342)&lt;60,$T342="m"),0,1))</f>
        <v/>
      </c>
      <c r="AH342" s="147" t="str">
        <f>IF($C342="","",IF($C342="@",0,IF(COUNTIF($C$21:$C$620,$C342)=1,0,1)))</f>
        <v/>
      </c>
      <c r="AI342" s="147" t="str">
        <f>IF($L342="","",IF(OR($L342="東京都",$L342="北海道",$L342="大阪府",$L342="京都府",RIGHT($L342,1)="県"),0,1))</f>
        <v/>
      </c>
    </row>
    <row r="343" spans="2:35">
      <c r="B343" s="130"/>
      <c r="C343" s="165"/>
      <c r="D343" s="154"/>
      <c r="E343" s="155"/>
      <c r="F343" s="156"/>
      <c r="G343" s="154"/>
      <c r="H343" s="155"/>
      <c r="I343" s="156"/>
      <c r="J343" s="154"/>
      <c r="K343" s="156"/>
      <c r="L343" s="154"/>
      <c r="M343" s="155"/>
      <c r="N343" s="156"/>
      <c r="O343" s="70" t="s">
        <v>171</v>
      </c>
      <c r="P343" s="39"/>
      <c r="Q343" s="66"/>
      <c r="R343" s="70" t="str">
        <f t="shared" si="37"/>
        <v/>
      </c>
      <c r="S343" s="66"/>
      <c r="T343" s="70" t="str">
        <f t="shared" si="38"/>
        <v/>
      </c>
      <c r="U343" s="67"/>
      <c r="AA343" s="42"/>
      <c r="AB343" s="44" t="str">
        <f>IF($P343="","0",VLOOKUP($P343,登録データ!$U$4:$V$21,2,FALSE))</f>
        <v>0</v>
      </c>
      <c r="AC343" s="44" t="str">
        <f t="shared" si="39"/>
        <v>00</v>
      </c>
      <c r="AD343" s="44" t="str">
        <f t="shared" si="40"/>
        <v/>
      </c>
      <c r="AE343" s="44" t="str">
        <f t="shared" si="35"/>
        <v>000000</v>
      </c>
      <c r="AF343" s="44" t="str">
        <f t="shared" si="36"/>
        <v/>
      </c>
      <c r="AG343" s="44" t="str">
        <f t="shared" si="41"/>
        <v/>
      </c>
      <c r="AH343" s="147"/>
      <c r="AI343" s="147"/>
    </row>
    <row r="344" spans="2:35" ht="19.5" thickBot="1">
      <c r="B344" s="150"/>
      <c r="C344" s="166"/>
      <c r="D344" s="157"/>
      <c r="E344" s="158"/>
      <c r="F344" s="159"/>
      <c r="G344" s="157"/>
      <c r="H344" s="158"/>
      <c r="I344" s="159"/>
      <c r="J344" s="157"/>
      <c r="K344" s="159"/>
      <c r="L344" s="157"/>
      <c r="M344" s="158"/>
      <c r="N344" s="159"/>
      <c r="O344" s="12" t="s">
        <v>206</v>
      </c>
      <c r="P344" s="79"/>
      <c r="Q344" s="50"/>
      <c r="R344" s="12" t="str">
        <f t="shared" si="37"/>
        <v/>
      </c>
      <c r="S344" s="50"/>
      <c r="T344" s="12" t="str">
        <f t="shared" si="38"/>
        <v/>
      </c>
      <c r="U344" s="77"/>
      <c r="AA344" s="42"/>
      <c r="AB344" s="44" t="str">
        <f>IF($P344="","0",VLOOKUP($P344,登録データ!$U$4:$V$21,2,FALSE))</f>
        <v>0</v>
      </c>
      <c r="AC344" s="44" t="str">
        <f t="shared" si="39"/>
        <v>00</v>
      </c>
      <c r="AD344" s="44" t="str">
        <f t="shared" si="40"/>
        <v/>
      </c>
      <c r="AE344" s="44" t="str">
        <f t="shared" si="35"/>
        <v>000000</v>
      </c>
      <c r="AF344" s="44" t="str">
        <f t="shared" si="36"/>
        <v/>
      </c>
      <c r="AG344" s="44" t="str">
        <f t="shared" si="41"/>
        <v/>
      </c>
      <c r="AH344" s="147"/>
      <c r="AI344" s="147"/>
    </row>
    <row r="345" spans="2:35" ht="19.5" thickTop="1">
      <c r="B345" s="130">
        <v>109</v>
      </c>
      <c r="C345" s="164"/>
      <c r="D345" s="151"/>
      <c r="E345" s="152"/>
      <c r="F345" s="153"/>
      <c r="G345" s="151"/>
      <c r="H345" s="152"/>
      <c r="I345" s="153"/>
      <c r="J345" s="151"/>
      <c r="K345" s="153"/>
      <c r="L345" s="151"/>
      <c r="M345" s="152"/>
      <c r="N345" s="153"/>
      <c r="O345" s="70" t="s">
        <v>170</v>
      </c>
      <c r="P345" s="76"/>
      <c r="Q345" s="52"/>
      <c r="R345" s="24" t="str">
        <f t="shared" si="37"/>
        <v/>
      </c>
      <c r="S345" s="52"/>
      <c r="T345" s="24" t="str">
        <f t="shared" si="38"/>
        <v/>
      </c>
      <c r="U345" s="80"/>
      <c r="AA345" s="42"/>
      <c r="AB345" s="44" t="str">
        <f>IF($P345="","0",VLOOKUP($P345,登録データ!$U$4:$V$21,2,FALSE))</f>
        <v>0</v>
      </c>
      <c r="AC345" s="44" t="str">
        <f t="shared" si="39"/>
        <v>00</v>
      </c>
      <c r="AD345" s="44" t="str">
        <f t="shared" si="40"/>
        <v/>
      </c>
      <c r="AE345" s="44" t="str">
        <f t="shared" si="35"/>
        <v>000000</v>
      </c>
      <c r="AF345" s="44" t="str">
        <f t="shared" si="36"/>
        <v/>
      </c>
      <c r="AG345" s="44" t="str">
        <f t="shared" si="41"/>
        <v/>
      </c>
      <c r="AH345" s="147" t="str">
        <f>IF($C345="","",IF($C345="@",0,IF(COUNTIF($C$21:$C$620,$C345)=1,0,1)))</f>
        <v/>
      </c>
      <c r="AI345" s="147" t="str">
        <f>IF($L345="","",IF(OR($L345="東京都",$L345="北海道",$L345="大阪府",$L345="京都府",RIGHT($L345,1)="県"),0,1))</f>
        <v/>
      </c>
    </row>
    <row r="346" spans="2:35">
      <c r="B346" s="130"/>
      <c r="C346" s="165"/>
      <c r="D346" s="154"/>
      <c r="E346" s="155"/>
      <c r="F346" s="156"/>
      <c r="G346" s="154"/>
      <c r="H346" s="155"/>
      <c r="I346" s="156"/>
      <c r="J346" s="154"/>
      <c r="K346" s="156"/>
      <c r="L346" s="154"/>
      <c r="M346" s="155"/>
      <c r="N346" s="156"/>
      <c r="O346" s="70" t="s">
        <v>171</v>
      </c>
      <c r="P346" s="39"/>
      <c r="Q346" s="66"/>
      <c r="R346" s="70" t="str">
        <f t="shared" si="37"/>
        <v/>
      </c>
      <c r="S346" s="66"/>
      <c r="T346" s="70" t="str">
        <f t="shared" si="38"/>
        <v/>
      </c>
      <c r="U346" s="67"/>
      <c r="AA346" s="42"/>
      <c r="AB346" s="44" t="str">
        <f>IF($P346="","0",VLOOKUP($P346,登録データ!$U$4:$V$21,2,FALSE))</f>
        <v>0</v>
      </c>
      <c r="AC346" s="44" t="str">
        <f t="shared" si="39"/>
        <v>00</v>
      </c>
      <c r="AD346" s="44" t="str">
        <f t="shared" si="40"/>
        <v/>
      </c>
      <c r="AE346" s="44" t="str">
        <f t="shared" si="35"/>
        <v>000000</v>
      </c>
      <c r="AF346" s="44" t="str">
        <f t="shared" si="36"/>
        <v/>
      </c>
      <c r="AG346" s="44" t="str">
        <f t="shared" si="41"/>
        <v/>
      </c>
      <c r="AH346" s="147"/>
      <c r="AI346" s="147"/>
    </row>
    <row r="347" spans="2:35" ht="19.5" thickBot="1">
      <c r="B347" s="150"/>
      <c r="C347" s="166"/>
      <c r="D347" s="157"/>
      <c r="E347" s="158"/>
      <c r="F347" s="159"/>
      <c r="G347" s="157"/>
      <c r="H347" s="158"/>
      <c r="I347" s="159"/>
      <c r="J347" s="157"/>
      <c r="K347" s="159"/>
      <c r="L347" s="157"/>
      <c r="M347" s="158"/>
      <c r="N347" s="159"/>
      <c r="O347" s="12" t="s">
        <v>206</v>
      </c>
      <c r="P347" s="79"/>
      <c r="Q347" s="50"/>
      <c r="R347" s="12" t="str">
        <f t="shared" si="37"/>
        <v/>
      </c>
      <c r="S347" s="50"/>
      <c r="T347" s="12" t="str">
        <f t="shared" si="38"/>
        <v/>
      </c>
      <c r="U347" s="77"/>
      <c r="AA347" s="42"/>
      <c r="AB347" s="44" t="str">
        <f>IF($P347="","0",VLOOKUP($P347,登録データ!$U$4:$V$21,2,FALSE))</f>
        <v>0</v>
      </c>
      <c r="AC347" s="44" t="str">
        <f t="shared" si="39"/>
        <v>00</v>
      </c>
      <c r="AD347" s="44" t="str">
        <f t="shared" si="40"/>
        <v/>
      </c>
      <c r="AE347" s="44" t="str">
        <f t="shared" si="35"/>
        <v>000000</v>
      </c>
      <c r="AF347" s="44" t="str">
        <f t="shared" si="36"/>
        <v/>
      </c>
      <c r="AG347" s="44" t="str">
        <f t="shared" si="41"/>
        <v/>
      </c>
      <c r="AH347" s="147"/>
      <c r="AI347" s="147"/>
    </row>
    <row r="348" spans="2:35" ht="19.5" thickTop="1">
      <c r="B348" s="130">
        <v>110</v>
      </c>
      <c r="C348" s="164"/>
      <c r="D348" s="151"/>
      <c r="E348" s="152"/>
      <c r="F348" s="153"/>
      <c r="G348" s="151"/>
      <c r="H348" s="152"/>
      <c r="I348" s="153"/>
      <c r="J348" s="151"/>
      <c r="K348" s="153"/>
      <c r="L348" s="151"/>
      <c r="M348" s="152"/>
      <c r="N348" s="153"/>
      <c r="O348" s="70" t="s">
        <v>170</v>
      </c>
      <c r="P348" s="76"/>
      <c r="Q348" s="52"/>
      <c r="R348" s="24" t="str">
        <f t="shared" si="37"/>
        <v/>
      </c>
      <c r="S348" s="52"/>
      <c r="T348" s="24" t="str">
        <f t="shared" si="38"/>
        <v/>
      </c>
      <c r="U348" s="80"/>
      <c r="AA348" s="42"/>
      <c r="AB348" s="44" t="str">
        <f>IF($P348="","0",VLOOKUP($P348,登録データ!$U$4:$V$21,2,FALSE))</f>
        <v>0</v>
      </c>
      <c r="AC348" s="44" t="str">
        <f t="shared" si="39"/>
        <v>00</v>
      </c>
      <c r="AD348" s="44" t="str">
        <f t="shared" si="40"/>
        <v/>
      </c>
      <c r="AE348" s="44" t="str">
        <f t="shared" si="35"/>
        <v>000000</v>
      </c>
      <c r="AF348" s="44" t="str">
        <f t="shared" si="36"/>
        <v/>
      </c>
      <c r="AG348" s="44" t="str">
        <f t="shared" si="41"/>
        <v/>
      </c>
      <c r="AH348" s="147" t="str">
        <f>IF($C348="","",IF($C348="@",0,IF(COUNTIF($C$21:$C$620,$C348)=1,0,1)))</f>
        <v/>
      </c>
      <c r="AI348" s="147" t="str">
        <f>IF($L348="","",IF(OR($L348="東京都",$L348="北海道",$L348="大阪府",$L348="京都府",RIGHT($L348,1)="県"),0,1))</f>
        <v/>
      </c>
    </row>
    <row r="349" spans="2:35">
      <c r="B349" s="130"/>
      <c r="C349" s="165"/>
      <c r="D349" s="154"/>
      <c r="E349" s="155"/>
      <c r="F349" s="156"/>
      <c r="G349" s="154"/>
      <c r="H349" s="155"/>
      <c r="I349" s="156"/>
      <c r="J349" s="154"/>
      <c r="K349" s="156"/>
      <c r="L349" s="154"/>
      <c r="M349" s="155"/>
      <c r="N349" s="156"/>
      <c r="O349" s="70" t="s">
        <v>171</v>
      </c>
      <c r="P349" s="39"/>
      <c r="Q349" s="66"/>
      <c r="R349" s="70" t="str">
        <f t="shared" si="37"/>
        <v/>
      </c>
      <c r="S349" s="66"/>
      <c r="T349" s="70" t="str">
        <f t="shared" si="38"/>
        <v/>
      </c>
      <c r="U349" s="67"/>
      <c r="AA349" s="42"/>
      <c r="AB349" s="44" t="str">
        <f>IF($P349="","0",VLOOKUP($P349,登録データ!$U$4:$V$21,2,FALSE))</f>
        <v>0</v>
      </c>
      <c r="AC349" s="44" t="str">
        <f t="shared" si="39"/>
        <v>00</v>
      </c>
      <c r="AD349" s="44" t="str">
        <f t="shared" si="40"/>
        <v/>
      </c>
      <c r="AE349" s="44" t="str">
        <f t="shared" si="35"/>
        <v>000000</v>
      </c>
      <c r="AF349" s="44" t="str">
        <f t="shared" si="36"/>
        <v/>
      </c>
      <c r="AG349" s="44" t="str">
        <f t="shared" si="41"/>
        <v/>
      </c>
      <c r="AH349" s="147"/>
      <c r="AI349" s="147"/>
    </row>
    <row r="350" spans="2:35" ht="19.5" thickBot="1">
      <c r="B350" s="150"/>
      <c r="C350" s="166"/>
      <c r="D350" s="157"/>
      <c r="E350" s="158"/>
      <c r="F350" s="159"/>
      <c r="G350" s="157"/>
      <c r="H350" s="158"/>
      <c r="I350" s="159"/>
      <c r="J350" s="157"/>
      <c r="K350" s="159"/>
      <c r="L350" s="157"/>
      <c r="M350" s="158"/>
      <c r="N350" s="159"/>
      <c r="O350" s="12" t="s">
        <v>206</v>
      </c>
      <c r="P350" s="79"/>
      <c r="Q350" s="50"/>
      <c r="R350" s="12" t="str">
        <f t="shared" si="37"/>
        <v/>
      </c>
      <c r="S350" s="50"/>
      <c r="T350" s="12" t="str">
        <f t="shared" si="38"/>
        <v/>
      </c>
      <c r="U350" s="77"/>
      <c r="AA350" s="42"/>
      <c r="AB350" s="44" t="str">
        <f>IF($P350="","0",VLOOKUP($P350,登録データ!$U$4:$V$21,2,FALSE))</f>
        <v>0</v>
      </c>
      <c r="AC350" s="44" t="str">
        <f t="shared" si="39"/>
        <v>00</v>
      </c>
      <c r="AD350" s="44" t="str">
        <f t="shared" si="40"/>
        <v/>
      </c>
      <c r="AE350" s="44" t="str">
        <f t="shared" si="35"/>
        <v>000000</v>
      </c>
      <c r="AF350" s="44" t="str">
        <f t="shared" si="36"/>
        <v/>
      </c>
      <c r="AG350" s="44" t="str">
        <f t="shared" si="41"/>
        <v/>
      </c>
      <c r="AH350" s="147"/>
      <c r="AI350" s="147"/>
    </row>
    <row r="351" spans="2:35" ht="19.5" thickTop="1">
      <c r="B351" s="130">
        <v>111</v>
      </c>
      <c r="C351" s="164"/>
      <c r="D351" s="151"/>
      <c r="E351" s="152"/>
      <c r="F351" s="153"/>
      <c r="G351" s="151"/>
      <c r="H351" s="152"/>
      <c r="I351" s="153"/>
      <c r="J351" s="151"/>
      <c r="K351" s="153"/>
      <c r="L351" s="151"/>
      <c r="M351" s="152"/>
      <c r="N351" s="153"/>
      <c r="O351" s="70" t="s">
        <v>170</v>
      </c>
      <c r="P351" s="76"/>
      <c r="Q351" s="52"/>
      <c r="R351" s="24" t="str">
        <f t="shared" si="37"/>
        <v/>
      </c>
      <c r="S351" s="52"/>
      <c r="T351" s="24" t="str">
        <f t="shared" si="38"/>
        <v/>
      </c>
      <c r="U351" s="80"/>
      <c r="AA351" s="42"/>
      <c r="AB351" s="44" t="str">
        <f>IF($P351="","0",VLOOKUP($P351,登録データ!$U$4:$V$21,2,FALSE))</f>
        <v>0</v>
      </c>
      <c r="AC351" s="44" t="str">
        <f t="shared" si="39"/>
        <v>00</v>
      </c>
      <c r="AD351" s="44" t="str">
        <f t="shared" si="40"/>
        <v/>
      </c>
      <c r="AE351" s="44" t="str">
        <f t="shared" si="35"/>
        <v>000000</v>
      </c>
      <c r="AF351" s="44" t="str">
        <f t="shared" si="36"/>
        <v/>
      </c>
      <c r="AG351" s="44" t="str">
        <f t="shared" si="41"/>
        <v/>
      </c>
      <c r="AH351" s="147" t="str">
        <f>IF($C351="","",IF($C351="@",0,IF(COUNTIF($C$21:$C$620,$C351)=1,0,1)))</f>
        <v/>
      </c>
      <c r="AI351" s="147" t="str">
        <f>IF($L351="","",IF(OR($L351="東京都",$L351="北海道",$L351="大阪府",$L351="京都府",RIGHT($L351,1)="県"),0,1))</f>
        <v/>
      </c>
    </row>
    <row r="352" spans="2:35">
      <c r="B352" s="130"/>
      <c r="C352" s="165"/>
      <c r="D352" s="154"/>
      <c r="E352" s="155"/>
      <c r="F352" s="156"/>
      <c r="G352" s="154"/>
      <c r="H352" s="155"/>
      <c r="I352" s="156"/>
      <c r="J352" s="154"/>
      <c r="K352" s="156"/>
      <c r="L352" s="154"/>
      <c r="M352" s="155"/>
      <c r="N352" s="156"/>
      <c r="O352" s="70" t="s">
        <v>171</v>
      </c>
      <c r="P352" s="39"/>
      <c r="Q352" s="66"/>
      <c r="R352" s="70" t="str">
        <f t="shared" si="37"/>
        <v/>
      </c>
      <c r="S352" s="66"/>
      <c r="T352" s="70" t="str">
        <f t="shared" si="38"/>
        <v/>
      </c>
      <c r="U352" s="67"/>
      <c r="AA352" s="42"/>
      <c r="AB352" s="44" t="str">
        <f>IF($P352="","0",VLOOKUP($P352,登録データ!$U$4:$V$21,2,FALSE))</f>
        <v>0</v>
      </c>
      <c r="AC352" s="44" t="str">
        <f t="shared" si="39"/>
        <v>00</v>
      </c>
      <c r="AD352" s="44" t="str">
        <f t="shared" si="40"/>
        <v/>
      </c>
      <c r="AE352" s="44" t="str">
        <f t="shared" si="35"/>
        <v>000000</v>
      </c>
      <c r="AF352" s="44" t="str">
        <f t="shared" si="36"/>
        <v/>
      </c>
      <c r="AG352" s="44" t="str">
        <f t="shared" si="41"/>
        <v/>
      </c>
      <c r="AH352" s="147"/>
      <c r="AI352" s="147"/>
    </row>
    <row r="353" spans="2:35" ht="19.5" thickBot="1">
      <c r="B353" s="150"/>
      <c r="C353" s="166"/>
      <c r="D353" s="157"/>
      <c r="E353" s="158"/>
      <c r="F353" s="159"/>
      <c r="G353" s="157"/>
      <c r="H353" s="158"/>
      <c r="I353" s="159"/>
      <c r="J353" s="157"/>
      <c r="K353" s="159"/>
      <c r="L353" s="157"/>
      <c r="M353" s="158"/>
      <c r="N353" s="159"/>
      <c r="O353" s="12" t="s">
        <v>206</v>
      </c>
      <c r="P353" s="79"/>
      <c r="Q353" s="50"/>
      <c r="R353" s="12" t="str">
        <f t="shared" si="37"/>
        <v/>
      </c>
      <c r="S353" s="50"/>
      <c r="T353" s="12" t="str">
        <f t="shared" si="38"/>
        <v/>
      </c>
      <c r="U353" s="77"/>
      <c r="AA353" s="42"/>
      <c r="AB353" s="44" t="str">
        <f>IF($P353="","0",VLOOKUP($P353,登録データ!$U$4:$V$21,2,FALSE))</f>
        <v>0</v>
      </c>
      <c r="AC353" s="44" t="str">
        <f t="shared" si="39"/>
        <v>00</v>
      </c>
      <c r="AD353" s="44" t="str">
        <f t="shared" si="40"/>
        <v/>
      </c>
      <c r="AE353" s="44" t="str">
        <f t="shared" si="35"/>
        <v>000000</v>
      </c>
      <c r="AF353" s="44" t="str">
        <f t="shared" si="36"/>
        <v/>
      </c>
      <c r="AG353" s="44" t="str">
        <f t="shared" si="41"/>
        <v/>
      </c>
      <c r="AH353" s="147"/>
      <c r="AI353" s="147"/>
    </row>
    <row r="354" spans="2:35" ht="19.5" thickTop="1">
      <c r="B354" s="130">
        <v>112</v>
      </c>
      <c r="C354" s="164"/>
      <c r="D354" s="151"/>
      <c r="E354" s="152"/>
      <c r="F354" s="153"/>
      <c r="G354" s="151"/>
      <c r="H354" s="152"/>
      <c r="I354" s="153"/>
      <c r="J354" s="151"/>
      <c r="K354" s="153"/>
      <c r="L354" s="151"/>
      <c r="M354" s="152"/>
      <c r="N354" s="153"/>
      <c r="O354" s="70" t="s">
        <v>170</v>
      </c>
      <c r="P354" s="76"/>
      <c r="Q354" s="52"/>
      <c r="R354" s="24" t="str">
        <f t="shared" si="37"/>
        <v/>
      </c>
      <c r="S354" s="52"/>
      <c r="T354" s="24" t="str">
        <f t="shared" si="38"/>
        <v/>
      </c>
      <c r="U354" s="80"/>
      <c r="AA354" s="42"/>
      <c r="AB354" s="44" t="str">
        <f>IF($P354="","0",VLOOKUP($P354,登録データ!$U$4:$V$21,2,FALSE))</f>
        <v>0</v>
      </c>
      <c r="AC354" s="44" t="str">
        <f t="shared" si="39"/>
        <v>00</v>
      </c>
      <c r="AD354" s="44" t="str">
        <f t="shared" si="40"/>
        <v/>
      </c>
      <c r="AE354" s="44" t="str">
        <f t="shared" si="35"/>
        <v>000000</v>
      </c>
      <c r="AF354" s="44" t="str">
        <f t="shared" si="36"/>
        <v/>
      </c>
      <c r="AG354" s="44" t="str">
        <f t="shared" si="41"/>
        <v/>
      </c>
      <c r="AH354" s="147" t="str">
        <f>IF($C354="","",IF($C354="@",0,IF(COUNTIF($C$21:$C$620,$C354)=1,0,1)))</f>
        <v/>
      </c>
      <c r="AI354" s="147" t="str">
        <f>IF($L354="","",IF(OR($L354="東京都",$L354="北海道",$L354="大阪府",$L354="京都府",RIGHT($L354,1)="県"),0,1))</f>
        <v/>
      </c>
    </row>
    <row r="355" spans="2:35">
      <c r="B355" s="130"/>
      <c r="C355" s="165"/>
      <c r="D355" s="154"/>
      <c r="E355" s="155"/>
      <c r="F355" s="156"/>
      <c r="G355" s="154"/>
      <c r="H355" s="155"/>
      <c r="I355" s="156"/>
      <c r="J355" s="154"/>
      <c r="K355" s="156"/>
      <c r="L355" s="154"/>
      <c r="M355" s="155"/>
      <c r="N355" s="156"/>
      <c r="O355" s="70" t="s">
        <v>171</v>
      </c>
      <c r="P355" s="39"/>
      <c r="Q355" s="66"/>
      <c r="R355" s="70" t="str">
        <f t="shared" si="37"/>
        <v/>
      </c>
      <c r="S355" s="66"/>
      <c r="T355" s="70" t="str">
        <f t="shared" si="38"/>
        <v/>
      </c>
      <c r="U355" s="67"/>
      <c r="AA355" s="42"/>
      <c r="AB355" s="44" t="str">
        <f>IF($P355="","0",VLOOKUP($P355,登録データ!$U$4:$V$21,2,FALSE))</f>
        <v>0</v>
      </c>
      <c r="AC355" s="44" t="str">
        <f t="shared" si="39"/>
        <v>00</v>
      </c>
      <c r="AD355" s="44" t="str">
        <f t="shared" si="40"/>
        <v/>
      </c>
      <c r="AE355" s="44" t="str">
        <f t="shared" si="35"/>
        <v>000000</v>
      </c>
      <c r="AF355" s="44" t="str">
        <f t="shared" si="36"/>
        <v/>
      </c>
      <c r="AG355" s="44" t="str">
        <f t="shared" si="41"/>
        <v/>
      </c>
      <c r="AH355" s="147"/>
      <c r="AI355" s="147"/>
    </row>
    <row r="356" spans="2:35" ht="19.5" thickBot="1">
      <c r="B356" s="150"/>
      <c r="C356" s="166"/>
      <c r="D356" s="157"/>
      <c r="E356" s="158"/>
      <c r="F356" s="159"/>
      <c r="G356" s="157"/>
      <c r="H356" s="158"/>
      <c r="I356" s="159"/>
      <c r="J356" s="157"/>
      <c r="K356" s="159"/>
      <c r="L356" s="157"/>
      <c r="M356" s="158"/>
      <c r="N356" s="159"/>
      <c r="O356" s="12" t="s">
        <v>206</v>
      </c>
      <c r="P356" s="79"/>
      <c r="Q356" s="50"/>
      <c r="R356" s="12" t="str">
        <f t="shared" si="37"/>
        <v/>
      </c>
      <c r="S356" s="50"/>
      <c r="T356" s="12" t="str">
        <f t="shared" si="38"/>
        <v/>
      </c>
      <c r="U356" s="77"/>
      <c r="AA356" s="42"/>
      <c r="AB356" s="44" t="str">
        <f>IF($P356="","0",VLOOKUP($P356,登録データ!$U$4:$V$21,2,FALSE))</f>
        <v>0</v>
      </c>
      <c r="AC356" s="44" t="str">
        <f t="shared" si="39"/>
        <v>00</v>
      </c>
      <c r="AD356" s="44" t="str">
        <f t="shared" si="40"/>
        <v/>
      </c>
      <c r="AE356" s="44" t="str">
        <f t="shared" si="35"/>
        <v>000000</v>
      </c>
      <c r="AF356" s="44" t="str">
        <f t="shared" si="36"/>
        <v/>
      </c>
      <c r="AG356" s="44" t="str">
        <f t="shared" si="41"/>
        <v/>
      </c>
      <c r="AH356" s="147"/>
      <c r="AI356" s="147"/>
    </row>
    <row r="357" spans="2:35" ht="19.5" thickTop="1">
      <c r="B357" s="130">
        <v>113</v>
      </c>
      <c r="C357" s="164"/>
      <c r="D357" s="151"/>
      <c r="E357" s="152"/>
      <c r="F357" s="153"/>
      <c r="G357" s="151"/>
      <c r="H357" s="152"/>
      <c r="I357" s="153"/>
      <c r="J357" s="151"/>
      <c r="K357" s="153"/>
      <c r="L357" s="151"/>
      <c r="M357" s="152"/>
      <c r="N357" s="153"/>
      <c r="O357" s="70" t="s">
        <v>170</v>
      </c>
      <c r="P357" s="76"/>
      <c r="Q357" s="52"/>
      <c r="R357" s="24" t="str">
        <f t="shared" si="37"/>
        <v/>
      </c>
      <c r="S357" s="52"/>
      <c r="T357" s="24" t="str">
        <f t="shared" si="38"/>
        <v/>
      </c>
      <c r="U357" s="80"/>
      <c r="AA357" s="42"/>
      <c r="AB357" s="44" t="str">
        <f>IF($P357="","0",VLOOKUP($P357,登録データ!$U$4:$V$21,2,FALSE))</f>
        <v>0</v>
      </c>
      <c r="AC357" s="44" t="str">
        <f t="shared" si="39"/>
        <v>00</v>
      </c>
      <c r="AD357" s="44" t="str">
        <f t="shared" si="40"/>
        <v/>
      </c>
      <c r="AE357" s="44" t="str">
        <f t="shared" si="35"/>
        <v>000000</v>
      </c>
      <c r="AF357" s="44" t="str">
        <f t="shared" si="36"/>
        <v/>
      </c>
      <c r="AG357" s="44" t="str">
        <f t="shared" si="41"/>
        <v/>
      </c>
      <c r="AH357" s="147" t="str">
        <f>IF($C357="","",IF($C357="@",0,IF(COUNTIF($C$21:$C$620,$C357)=1,0,1)))</f>
        <v/>
      </c>
      <c r="AI357" s="147" t="str">
        <f>IF($L357="","",IF(OR($L357="東京都",$L357="北海道",$L357="大阪府",$L357="京都府",RIGHT($L357,1)="県"),0,1))</f>
        <v/>
      </c>
    </row>
    <row r="358" spans="2:35">
      <c r="B358" s="130"/>
      <c r="C358" s="165"/>
      <c r="D358" s="154"/>
      <c r="E358" s="155"/>
      <c r="F358" s="156"/>
      <c r="G358" s="154"/>
      <c r="H358" s="155"/>
      <c r="I358" s="156"/>
      <c r="J358" s="154"/>
      <c r="K358" s="156"/>
      <c r="L358" s="154"/>
      <c r="M358" s="155"/>
      <c r="N358" s="156"/>
      <c r="O358" s="70" t="s">
        <v>171</v>
      </c>
      <c r="P358" s="39"/>
      <c r="Q358" s="66"/>
      <c r="R358" s="70" t="str">
        <f t="shared" si="37"/>
        <v/>
      </c>
      <c r="S358" s="66"/>
      <c r="T358" s="70" t="str">
        <f t="shared" si="38"/>
        <v/>
      </c>
      <c r="U358" s="67"/>
      <c r="AA358" s="42"/>
      <c r="AB358" s="44" t="str">
        <f>IF($P358="","0",VLOOKUP($P358,登録データ!$U$4:$V$21,2,FALSE))</f>
        <v>0</v>
      </c>
      <c r="AC358" s="44" t="str">
        <f t="shared" si="39"/>
        <v>00</v>
      </c>
      <c r="AD358" s="44" t="str">
        <f t="shared" si="40"/>
        <v/>
      </c>
      <c r="AE358" s="44" t="str">
        <f t="shared" si="35"/>
        <v>000000</v>
      </c>
      <c r="AF358" s="44" t="str">
        <f t="shared" si="36"/>
        <v/>
      </c>
      <c r="AG358" s="44" t="str">
        <f t="shared" si="41"/>
        <v/>
      </c>
      <c r="AH358" s="147"/>
      <c r="AI358" s="147"/>
    </row>
    <row r="359" spans="2:35" ht="19.5" thickBot="1">
      <c r="B359" s="150"/>
      <c r="C359" s="166"/>
      <c r="D359" s="157"/>
      <c r="E359" s="158"/>
      <c r="F359" s="159"/>
      <c r="G359" s="157"/>
      <c r="H359" s="158"/>
      <c r="I359" s="159"/>
      <c r="J359" s="157"/>
      <c r="K359" s="159"/>
      <c r="L359" s="157"/>
      <c r="M359" s="158"/>
      <c r="N359" s="159"/>
      <c r="O359" s="12" t="s">
        <v>206</v>
      </c>
      <c r="P359" s="79"/>
      <c r="Q359" s="50"/>
      <c r="R359" s="12" t="str">
        <f t="shared" si="37"/>
        <v/>
      </c>
      <c r="S359" s="50"/>
      <c r="T359" s="12" t="str">
        <f t="shared" si="38"/>
        <v/>
      </c>
      <c r="U359" s="77"/>
      <c r="AA359" s="42"/>
      <c r="AB359" s="44" t="str">
        <f>IF($P359="","0",VLOOKUP($P359,登録データ!$U$4:$V$21,2,FALSE))</f>
        <v>0</v>
      </c>
      <c r="AC359" s="44" t="str">
        <f t="shared" si="39"/>
        <v>00</v>
      </c>
      <c r="AD359" s="44" t="str">
        <f t="shared" si="40"/>
        <v/>
      </c>
      <c r="AE359" s="44" t="str">
        <f t="shared" si="35"/>
        <v>000000</v>
      </c>
      <c r="AF359" s="44" t="str">
        <f t="shared" si="36"/>
        <v/>
      </c>
      <c r="AG359" s="44" t="str">
        <f t="shared" si="41"/>
        <v/>
      </c>
      <c r="AH359" s="147"/>
      <c r="AI359" s="147"/>
    </row>
    <row r="360" spans="2:35" ht="19.5" thickTop="1">
      <c r="B360" s="130">
        <v>114</v>
      </c>
      <c r="C360" s="164"/>
      <c r="D360" s="151"/>
      <c r="E360" s="152"/>
      <c r="F360" s="153"/>
      <c r="G360" s="151"/>
      <c r="H360" s="152"/>
      <c r="I360" s="153"/>
      <c r="J360" s="151"/>
      <c r="K360" s="153"/>
      <c r="L360" s="151"/>
      <c r="M360" s="152"/>
      <c r="N360" s="153"/>
      <c r="O360" s="70" t="s">
        <v>170</v>
      </c>
      <c r="P360" s="76"/>
      <c r="Q360" s="52"/>
      <c r="R360" s="24" t="str">
        <f t="shared" si="37"/>
        <v/>
      </c>
      <c r="S360" s="52"/>
      <c r="T360" s="24" t="str">
        <f t="shared" si="38"/>
        <v/>
      </c>
      <c r="U360" s="80"/>
      <c r="AA360" s="42"/>
      <c r="AB360" s="44" t="str">
        <f>IF($P360="","0",VLOOKUP($P360,登録データ!$U$4:$V$21,2,FALSE))</f>
        <v>0</v>
      </c>
      <c r="AC360" s="44" t="str">
        <f t="shared" si="39"/>
        <v>00</v>
      </c>
      <c r="AD360" s="44" t="str">
        <f t="shared" si="40"/>
        <v/>
      </c>
      <c r="AE360" s="44" t="str">
        <f t="shared" si="35"/>
        <v>000000</v>
      </c>
      <c r="AF360" s="44" t="str">
        <f t="shared" si="36"/>
        <v/>
      </c>
      <c r="AG360" s="44" t="str">
        <f t="shared" si="41"/>
        <v/>
      </c>
      <c r="AH360" s="147" t="str">
        <f>IF($C360="","",IF($C360="@",0,IF(COUNTIF($C$21:$C$620,$C360)=1,0,1)))</f>
        <v/>
      </c>
      <c r="AI360" s="147" t="str">
        <f>IF($L360="","",IF(OR($L360="東京都",$L360="北海道",$L360="大阪府",$L360="京都府",RIGHT($L360,1)="県"),0,1))</f>
        <v/>
      </c>
    </row>
    <row r="361" spans="2:35">
      <c r="B361" s="130"/>
      <c r="C361" s="165"/>
      <c r="D361" s="154"/>
      <c r="E361" s="155"/>
      <c r="F361" s="156"/>
      <c r="G361" s="154"/>
      <c r="H361" s="155"/>
      <c r="I361" s="156"/>
      <c r="J361" s="154"/>
      <c r="K361" s="156"/>
      <c r="L361" s="154"/>
      <c r="M361" s="155"/>
      <c r="N361" s="156"/>
      <c r="O361" s="70" t="s">
        <v>171</v>
      </c>
      <c r="P361" s="39"/>
      <c r="Q361" s="66"/>
      <c r="R361" s="70" t="str">
        <f t="shared" si="37"/>
        <v/>
      </c>
      <c r="S361" s="66"/>
      <c r="T361" s="70" t="str">
        <f t="shared" si="38"/>
        <v/>
      </c>
      <c r="U361" s="67"/>
      <c r="AA361" s="42"/>
      <c r="AB361" s="44" t="str">
        <f>IF($P361="","0",VLOOKUP($P361,登録データ!$U$4:$V$21,2,FALSE))</f>
        <v>0</v>
      </c>
      <c r="AC361" s="44" t="str">
        <f t="shared" si="39"/>
        <v>00</v>
      </c>
      <c r="AD361" s="44" t="str">
        <f t="shared" si="40"/>
        <v/>
      </c>
      <c r="AE361" s="44" t="str">
        <f t="shared" si="35"/>
        <v>000000</v>
      </c>
      <c r="AF361" s="44" t="str">
        <f t="shared" si="36"/>
        <v/>
      </c>
      <c r="AG361" s="44" t="str">
        <f t="shared" si="41"/>
        <v/>
      </c>
      <c r="AH361" s="147"/>
      <c r="AI361" s="147"/>
    </row>
    <row r="362" spans="2:35" ht="19.5" thickBot="1">
      <c r="B362" s="150"/>
      <c r="C362" s="166"/>
      <c r="D362" s="157"/>
      <c r="E362" s="158"/>
      <c r="F362" s="159"/>
      <c r="G362" s="157"/>
      <c r="H362" s="158"/>
      <c r="I362" s="159"/>
      <c r="J362" s="157"/>
      <c r="K362" s="159"/>
      <c r="L362" s="157"/>
      <c r="M362" s="158"/>
      <c r="N362" s="159"/>
      <c r="O362" s="12" t="s">
        <v>206</v>
      </c>
      <c r="P362" s="79"/>
      <c r="Q362" s="50"/>
      <c r="R362" s="12" t="str">
        <f t="shared" si="37"/>
        <v/>
      </c>
      <c r="S362" s="50"/>
      <c r="T362" s="12" t="str">
        <f t="shared" si="38"/>
        <v/>
      </c>
      <c r="U362" s="77"/>
      <c r="AA362" s="42"/>
      <c r="AB362" s="44" t="str">
        <f>IF($P362="","0",VLOOKUP($P362,登録データ!$U$4:$V$21,2,FALSE))</f>
        <v>0</v>
      </c>
      <c r="AC362" s="44" t="str">
        <f t="shared" si="39"/>
        <v>00</v>
      </c>
      <c r="AD362" s="44" t="str">
        <f t="shared" si="40"/>
        <v/>
      </c>
      <c r="AE362" s="44" t="str">
        <f t="shared" si="35"/>
        <v>000000</v>
      </c>
      <c r="AF362" s="44" t="str">
        <f t="shared" si="36"/>
        <v/>
      </c>
      <c r="AG362" s="44" t="str">
        <f t="shared" si="41"/>
        <v/>
      </c>
      <c r="AH362" s="147"/>
      <c r="AI362" s="147"/>
    </row>
    <row r="363" spans="2:35" ht="19.5" thickTop="1">
      <c r="B363" s="130">
        <v>115</v>
      </c>
      <c r="C363" s="164"/>
      <c r="D363" s="151"/>
      <c r="E363" s="152"/>
      <c r="F363" s="153"/>
      <c r="G363" s="151"/>
      <c r="H363" s="152"/>
      <c r="I363" s="153"/>
      <c r="J363" s="151"/>
      <c r="K363" s="153"/>
      <c r="L363" s="151"/>
      <c r="M363" s="152"/>
      <c r="N363" s="153"/>
      <c r="O363" s="70" t="s">
        <v>170</v>
      </c>
      <c r="P363" s="76"/>
      <c r="Q363" s="52"/>
      <c r="R363" s="24" t="str">
        <f t="shared" si="37"/>
        <v/>
      </c>
      <c r="S363" s="52"/>
      <c r="T363" s="24" t="str">
        <f t="shared" si="38"/>
        <v/>
      </c>
      <c r="U363" s="80"/>
      <c r="AA363" s="42"/>
      <c r="AB363" s="44" t="str">
        <f>IF($P363="","0",VLOOKUP($P363,登録データ!$U$4:$V$21,2,FALSE))</f>
        <v>0</v>
      </c>
      <c r="AC363" s="44" t="str">
        <f t="shared" si="39"/>
        <v>00</v>
      </c>
      <c r="AD363" s="44" t="str">
        <f t="shared" si="40"/>
        <v/>
      </c>
      <c r="AE363" s="44" t="str">
        <f t="shared" si="35"/>
        <v>000000</v>
      </c>
      <c r="AF363" s="44" t="str">
        <f t="shared" si="36"/>
        <v/>
      </c>
      <c r="AG363" s="44" t="str">
        <f t="shared" si="41"/>
        <v/>
      </c>
      <c r="AH363" s="147" t="str">
        <f>IF($C363="","",IF($C363="@",0,IF(COUNTIF($C$21:$C$620,$C363)=1,0,1)))</f>
        <v/>
      </c>
      <c r="AI363" s="147" t="str">
        <f>IF($L363="","",IF(OR($L363="東京都",$L363="北海道",$L363="大阪府",$L363="京都府",RIGHT($L363,1)="県"),0,1))</f>
        <v/>
      </c>
    </row>
    <row r="364" spans="2:35">
      <c r="B364" s="130"/>
      <c r="C364" s="165"/>
      <c r="D364" s="154"/>
      <c r="E364" s="155"/>
      <c r="F364" s="156"/>
      <c r="G364" s="154"/>
      <c r="H364" s="155"/>
      <c r="I364" s="156"/>
      <c r="J364" s="154"/>
      <c r="K364" s="156"/>
      <c r="L364" s="154"/>
      <c r="M364" s="155"/>
      <c r="N364" s="156"/>
      <c r="O364" s="70" t="s">
        <v>171</v>
      </c>
      <c r="P364" s="39"/>
      <c r="Q364" s="66"/>
      <c r="R364" s="70" t="str">
        <f t="shared" si="37"/>
        <v/>
      </c>
      <c r="S364" s="66"/>
      <c r="T364" s="70" t="str">
        <f t="shared" si="38"/>
        <v/>
      </c>
      <c r="U364" s="67"/>
      <c r="AA364" s="42"/>
      <c r="AB364" s="44" t="str">
        <f>IF($P364="","0",VLOOKUP($P364,登録データ!$U$4:$V$21,2,FALSE))</f>
        <v>0</v>
      </c>
      <c r="AC364" s="44" t="str">
        <f t="shared" si="39"/>
        <v>00</v>
      </c>
      <c r="AD364" s="44" t="str">
        <f t="shared" si="40"/>
        <v/>
      </c>
      <c r="AE364" s="44" t="str">
        <f t="shared" si="35"/>
        <v>000000</v>
      </c>
      <c r="AF364" s="44" t="str">
        <f t="shared" si="36"/>
        <v/>
      </c>
      <c r="AG364" s="44" t="str">
        <f t="shared" si="41"/>
        <v/>
      </c>
      <c r="AH364" s="147"/>
      <c r="AI364" s="147"/>
    </row>
    <row r="365" spans="2:35" ht="19.5" thickBot="1">
      <c r="B365" s="150"/>
      <c r="C365" s="166"/>
      <c r="D365" s="157"/>
      <c r="E365" s="158"/>
      <c r="F365" s="159"/>
      <c r="G365" s="157"/>
      <c r="H365" s="158"/>
      <c r="I365" s="159"/>
      <c r="J365" s="157"/>
      <c r="K365" s="159"/>
      <c r="L365" s="157"/>
      <c r="M365" s="158"/>
      <c r="N365" s="159"/>
      <c r="O365" s="12" t="s">
        <v>206</v>
      </c>
      <c r="P365" s="79"/>
      <c r="Q365" s="50"/>
      <c r="R365" s="12" t="str">
        <f t="shared" si="37"/>
        <v/>
      </c>
      <c r="S365" s="50"/>
      <c r="T365" s="12" t="str">
        <f t="shared" si="38"/>
        <v/>
      </c>
      <c r="U365" s="77"/>
      <c r="AA365" s="42"/>
      <c r="AB365" s="44" t="str">
        <f>IF($P365="","0",VLOOKUP($P365,登録データ!$U$4:$V$21,2,FALSE))</f>
        <v>0</v>
      </c>
      <c r="AC365" s="44" t="str">
        <f t="shared" si="39"/>
        <v>00</v>
      </c>
      <c r="AD365" s="44" t="str">
        <f t="shared" si="40"/>
        <v/>
      </c>
      <c r="AE365" s="44" t="str">
        <f t="shared" si="35"/>
        <v>000000</v>
      </c>
      <c r="AF365" s="44" t="str">
        <f t="shared" si="36"/>
        <v/>
      </c>
      <c r="AG365" s="44" t="str">
        <f t="shared" si="41"/>
        <v/>
      </c>
      <c r="AH365" s="147"/>
      <c r="AI365" s="147"/>
    </row>
    <row r="366" spans="2:35" ht="19.5" thickTop="1">
      <c r="B366" s="130">
        <v>116</v>
      </c>
      <c r="C366" s="164"/>
      <c r="D366" s="151"/>
      <c r="E366" s="152"/>
      <c r="F366" s="153"/>
      <c r="G366" s="151"/>
      <c r="H366" s="152"/>
      <c r="I366" s="153"/>
      <c r="J366" s="151"/>
      <c r="K366" s="153"/>
      <c r="L366" s="151"/>
      <c r="M366" s="152"/>
      <c r="N366" s="153"/>
      <c r="O366" s="70" t="s">
        <v>170</v>
      </c>
      <c r="P366" s="76"/>
      <c r="Q366" s="52"/>
      <c r="R366" s="24" t="str">
        <f t="shared" si="37"/>
        <v/>
      </c>
      <c r="S366" s="52"/>
      <c r="T366" s="24" t="str">
        <f t="shared" si="38"/>
        <v/>
      </c>
      <c r="U366" s="80"/>
      <c r="AA366" s="42"/>
      <c r="AB366" s="44" t="str">
        <f>IF($P366="","0",VLOOKUP($P366,登録データ!$U$4:$V$21,2,FALSE))</f>
        <v>0</v>
      </c>
      <c r="AC366" s="44" t="str">
        <f t="shared" si="39"/>
        <v>00</v>
      </c>
      <c r="AD366" s="44" t="str">
        <f t="shared" si="40"/>
        <v/>
      </c>
      <c r="AE366" s="44" t="str">
        <f t="shared" si="35"/>
        <v>000000</v>
      </c>
      <c r="AF366" s="44" t="str">
        <f t="shared" si="36"/>
        <v/>
      </c>
      <c r="AG366" s="44" t="str">
        <f t="shared" si="41"/>
        <v/>
      </c>
      <c r="AH366" s="147" t="str">
        <f>IF($C366="","",IF($C366="@",0,IF(COUNTIF($C$21:$C$620,$C366)=1,0,1)))</f>
        <v/>
      </c>
      <c r="AI366" s="147" t="str">
        <f>IF($L366="","",IF(OR($L366="東京都",$L366="北海道",$L366="大阪府",$L366="京都府",RIGHT($L366,1)="県"),0,1))</f>
        <v/>
      </c>
    </row>
    <row r="367" spans="2:35">
      <c r="B367" s="130"/>
      <c r="C367" s="165"/>
      <c r="D367" s="154"/>
      <c r="E367" s="155"/>
      <c r="F367" s="156"/>
      <c r="G367" s="154"/>
      <c r="H367" s="155"/>
      <c r="I367" s="156"/>
      <c r="J367" s="154"/>
      <c r="K367" s="156"/>
      <c r="L367" s="154"/>
      <c r="M367" s="155"/>
      <c r="N367" s="156"/>
      <c r="O367" s="70" t="s">
        <v>171</v>
      </c>
      <c r="P367" s="39"/>
      <c r="Q367" s="66"/>
      <c r="R367" s="70" t="str">
        <f t="shared" si="37"/>
        <v/>
      </c>
      <c r="S367" s="66"/>
      <c r="T367" s="70" t="str">
        <f t="shared" si="38"/>
        <v/>
      </c>
      <c r="U367" s="67"/>
      <c r="AA367" s="42"/>
      <c r="AB367" s="44" t="str">
        <f>IF($P367="","0",VLOOKUP($P367,登録データ!$U$4:$V$21,2,FALSE))</f>
        <v>0</v>
      </c>
      <c r="AC367" s="44" t="str">
        <f t="shared" si="39"/>
        <v>00</v>
      </c>
      <c r="AD367" s="44" t="str">
        <f t="shared" si="40"/>
        <v/>
      </c>
      <c r="AE367" s="44" t="str">
        <f t="shared" si="35"/>
        <v>000000</v>
      </c>
      <c r="AF367" s="44" t="str">
        <f t="shared" si="36"/>
        <v/>
      </c>
      <c r="AG367" s="44" t="str">
        <f t="shared" si="41"/>
        <v/>
      </c>
      <c r="AH367" s="147"/>
      <c r="AI367" s="147"/>
    </row>
    <row r="368" spans="2:35" ht="19.5" thickBot="1">
      <c r="B368" s="150"/>
      <c r="C368" s="166"/>
      <c r="D368" s="157"/>
      <c r="E368" s="158"/>
      <c r="F368" s="159"/>
      <c r="G368" s="157"/>
      <c r="H368" s="158"/>
      <c r="I368" s="159"/>
      <c r="J368" s="157"/>
      <c r="K368" s="159"/>
      <c r="L368" s="157"/>
      <c r="M368" s="158"/>
      <c r="N368" s="159"/>
      <c r="O368" s="12" t="s">
        <v>206</v>
      </c>
      <c r="P368" s="79"/>
      <c r="Q368" s="50"/>
      <c r="R368" s="12" t="str">
        <f t="shared" si="37"/>
        <v/>
      </c>
      <c r="S368" s="50"/>
      <c r="T368" s="12" t="str">
        <f t="shared" si="38"/>
        <v/>
      </c>
      <c r="U368" s="77"/>
      <c r="AA368" s="42"/>
      <c r="AB368" s="44" t="str">
        <f>IF($P368="","0",VLOOKUP($P368,登録データ!$U$4:$V$21,2,FALSE))</f>
        <v>0</v>
      </c>
      <c r="AC368" s="44" t="str">
        <f t="shared" si="39"/>
        <v>00</v>
      </c>
      <c r="AD368" s="44" t="str">
        <f t="shared" si="40"/>
        <v/>
      </c>
      <c r="AE368" s="44" t="str">
        <f t="shared" si="35"/>
        <v>000000</v>
      </c>
      <c r="AF368" s="44" t="str">
        <f t="shared" si="36"/>
        <v/>
      </c>
      <c r="AG368" s="44" t="str">
        <f t="shared" si="41"/>
        <v/>
      </c>
      <c r="AH368" s="147"/>
      <c r="AI368" s="147"/>
    </row>
    <row r="369" spans="2:35" ht="19.5" thickTop="1">
      <c r="B369" s="130">
        <v>117</v>
      </c>
      <c r="C369" s="164"/>
      <c r="D369" s="151"/>
      <c r="E369" s="152"/>
      <c r="F369" s="153"/>
      <c r="G369" s="151"/>
      <c r="H369" s="152"/>
      <c r="I369" s="153"/>
      <c r="J369" s="151"/>
      <c r="K369" s="153"/>
      <c r="L369" s="151"/>
      <c r="M369" s="152"/>
      <c r="N369" s="153"/>
      <c r="O369" s="70" t="s">
        <v>170</v>
      </c>
      <c r="P369" s="76"/>
      <c r="Q369" s="52"/>
      <c r="R369" s="24" t="str">
        <f t="shared" si="37"/>
        <v/>
      </c>
      <c r="S369" s="52"/>
      <c r="T369" s="24" t="str">
        <f t="shared" si="38"/>
        <v/>
      </c>
      <c r="U369" s="80"/>
      <c r="AA369" s="42"/>
      <c r="AB369" s="44" t="str">
        <f>IF($P369="","0",VLOOKUP($P369,登録データ!$U$4:$V$21,2,FALSE))</f>
        <v>0</v>
      </c>
      <c r="AC369" s="44" t="str">
        <f t="shared" si="39"/>
        <v>00</v>
      </c>
      <c r="AD369" s="44" t="str">
        <f t="shared" si="40"/>
        <v/>
      </c>
      <c r="AE369" s="44" t="str">
        <f t="shared" si="35"/>
        <v>000000</v>
      </c>
      <c r="AF369" s="44" t="str">
        <f t="shared" si="36"/>
        <v/>
      </c>
      <c r="AG369" s="44" t="str">
        <f t="shared" si="41"/>
        <v/>
      </c>
      <c r="AH369" s="147" t="str">
        <f>IF($C369="","",IF($C369="@",0,IF(COUNTIF($C$21:$C$620,$C369)=1,0,1)))</f>
        <v/>
      </c>
      <c r="AI369" s="147" t="str">
        <f>IF($L369="","",IF(OR($L369="東京都",$L369="北海道",$L369="大阪府",$L369="京都府",RIGHT($L369,1)="県"),0,1))</f>
        <v/>
      </c>
    </row>
    <row r="370" spans="2:35">
      <c r="B370" s="130"/>
      <c r="C370" s="165"/>
      <c r="D370" s="154"/>
      <c r="E370" s="155"/>
      <c r="F370" s="156"/>
      <c r="G370" s="154"/>
      <c r="H370" s="155"/>
      <c r="I370" s="156"/>
      <c r="J370" s="154"/>
      <c r="K370" s="156"/>
      <c r="L370" s="154"/>
      <c r="M370" s="155"/>
      <c r="N370" s="156"/>
      <c r="O370" s="70" t="s">
        <v>171</v>
      </c>
      <c r="P370" s="39"/>
      <c r="Q370" s="66"/>
      <c r="R370" s="70" t="str">
        <f t="shared" si="37"/>
        <v/>
      </c>
      <c r="S370" s="66"/>
      <c r="T370" s="70" t="str">
        <f t="shared" si="38"/>
        <v/>
      </c>
      <c r="U370" s="67"/>
      <c r="AA370" s="42"/>
      <c r="AB370" s="44" t="str">
        <f>IF($P370="","0",VLOOKUP($P370,登録データ!$U$4:$V$21,2,FALSE))</f>
        <v>0</v>
      </c>
      <c r="AC370" s="44" t="str">
        <f t="shared" si="39"/>
        <v>00</v>
      </c>
      <c r="AD370" s="44" t="str">
        <f t="shared" si="40"/>
        <v/>
      </c>
      <c r="AE370" s="44" t="str">
        <f t="shared" si="35"/>
        <v>000000</v>
      </c>
      <c r="AF370" s="44" t="str">
        <f t="shared" si="36"/>
        <v/>
      </c>
      <c r="AG370" s="44" t="str">
        <f t="shared" si="41"/>
        <v/>
      </c>
      <c r="AH370" s="147"/>
      <c r="AI370" s="147"/>
    </row>
    <row r="371" spans="2:35" ht="19.5" thickBot="1">
      <c r="B371" s="150"/>
      <c r="C371" s="166"/>
      <c r="D371" s="157"/>
      <c r="E371" s="158"/>
      <c r="F371" s="159"/>
      <c r="G371" s="157"/>
      <c r="H371" s="158"/>
      <c r="I371" s="159"/>
      <c r="J371" s="157"/>
      <c r="K371" s="159"/>
      <c r="L371" s="157"/>
      <c r="M371" s="158"/>
      <c r="N371" s="159"/>
      <c r="O371" s="12" t="s">
        <v>206</v>
      </c>
      <c r="P371" s="79"/>
      <c r="Q371" s="50"/>
      <c r="R371" s="12" t="str">
        <f t="shared" si="37"/>
        <v/>
      </c>
      <c r="S371" s="50"/>
      <c r="T371" s="12" t="str">
        <f t="shared" si="38"/>
        <v/>
      </c>
      <c r="U371" s="77"/>
      <c r="AA371" s="42"/>
      <c r="AB371" s="44" t="str">
        <f>IF($P371="","0",VLOOKUP($P371,登録データ!$U$4:$V$21,2,FALSE))</f>
        <v>0</v>
      </c>
      <c r="AC371" s="44" t="str">
        <f t="shared" si="39"/>
        <v>00</v>
      </c>
      <c r="AD371" s="44" t="str">
        <f t="shared" si="40"/>
        <v/>
      </c>
      <c r="AE371" s="44" t="str">
        <f t="shared" si="35"/>
        <v>000000</v>
      </c>
      <c r="AF371" s="44" t="str">
        <f t="shared" si="36"/>
        <v/>
      </c>
      <c r="AG371" s="44" t="str">
        <f t="shared" si="41"/>
        <v/>
      </c>
      <c r="AH371" s="147"/>
      <c r="AI371" s="147"/>
    </row>
    <row r="372" spans="2:35" ht="19.5" thickTop="1">
      <c r="B372" s="130">
        <v>118</v>
      </c>
      <c r="C372" s="164"/>
      <c r="D372" s="151"/>
      <c r="E372" s="152"/>
      <c r="F372" s="153"/>
      <c r="G372" s="151"/>
      <c r="H372" s="152"/>
      <c r="I372" s="153"/>
      <c r="J372" s="151"/>
      <c r="K372" s="153"/>
      <c r="L372" s="151"/>
      <c r="M372" s="152"/>
      <c r="N372" s="153"/>
      <c r="O372" s="70" t="s">
        <v>170</v>
      </c>
      <c r="P372" s="76"/>
      <c r="Q372" s="52"/>
      <c r="R372" s="24" t="str">
        <f t="shared" si="37"/>
        <v/>
      </c>
      <c r="S372" s="52"/>
      <c r="T372" s="24" t="str">
        <f t="shared" si="38"/>
        <v/>
      </c>
      <c r="U372" s="80"/>
      <c r="AA372" s="42"/>
      <c r="AB372" s="44" t="str">
        <f>IF($P372="","0",VLOOKUP($P372,登録データ!$U$4:$V$21,2,FALSE))</f>
        <v>0</v>
      </c>
      <c r="AC372" s="44" t="str">
        <f t="shared" si="39"/>
        <v>00</v>
      </c>
      <c r="AD372" s="44" t="str">
        <f t="shared" si="40"/>
        <v/>
      </c>
      <c r="AE372" s="44" t="str">
        <f t="shared" si="35"/>
        <v>000000</v>
      </c>
      <c r="AF372" s="44" t="str">
        <f t="shared" si="36"/>
        <v/>
      </c>
      <c r="AG372" s="44" t="str">
        <f t="shared" si="41"/>
        <v/>
      </c>
      <c r="AH372" s="147" t="str">
        <f>IF($C372="","",IF($C372="@",0,IF(COUNTIF($C$21:$C$620,$C372)=1,0,1)))</f>
        <v/>
      </c>
      <c r="AI372" s="147" t="str">
        <f>IF($L372="","",IF(OR($L372="東京都",$L372="北海道",$L372="大阪府",$L372="京都府",RIGHT($L372,1)="県"),0,1))</f>
        <v/>
      </c>
    </row>
    <row r="373" spans="2:35">
      <c r="B373" s="130"/>
      <c r="C373" s="165"/>
      <c r="D373" s="154"/>
      <c r="E373" s="155"/>
      <c r="F373" s="156"/>
      <c r="G373" s="154"/>
      <c r="H373" s="155"/>
      <c r="I373" s="156"/>
      <c r="J373" s="154"/>
      <c r="K373" s="156"/>
      <c r="L373" s="154"/>
      <c r="M373" s="155"/>
      <c r="N373" s="156"/>
      <c r="O373" s="70" t="s">
        <v>171</v>
      </c>
      <c r="P373" s="39"/>
      <c r="Q373" s="66"/>
      <c r="R373" s="70" t="str">
        <f t="shared" si="37"/>
        <v/>
      </c>
      <c r="S373" s="66"/>
      <c r="T373" s="70" t="str">
        <f t="shared" si="38"/>
        <v/>
      </c>
      <c r="U373" s="67"/>
      <c r="AA373" s="42"/>
      <c r="AB373" s="44" t="str">
        <f>IF($P373="","0",VLOOKUP($P373,登録データ!$U$4:$V$21,2,FALSE))</f>
        <v>0</v>
      </c>
      <c r="AC373" s="44" t="str">
        <f t="shared" si="39"/>
        <v>00</v>
      </c>
      <c r="AD373" s="44" t="str">
        <f t="shared" si="40"/>
        <v/>
      </c>
      <c r="AE373" s="44" t="str">
        <f t="shared" si="35"/>
        <v>000000</v>
      </c>
      <c r="AF373" s="44" t="str">
        <f t="shared" si="36"/>
        <v/>
      </c>
      <c r="AG373" s="44" t="str">
        <f t="shared" si="41"/>
        <v/>
      </c>
      <c r="AH373" s="147"/>
      <c r="AI373" s="147"/>
    </row>
    <row r="374" spans="2:35" ht="19.5" thickBot="1">
      <c r="B374" s="150"/>
      <c r="C374" s="166"/>
      <c r="D374" s="157"/>
      <c r="E374" s="158"/>
      <c r="F374" s="159"/>
      <c r="G374" s="157"/>
      <c r="H374" s="158"/>
      <c r="I374" s="159"/>
      <c r="J374" s="157"/>
      <c r="K374" s="159"/>
      <c r="L374" s="157"/>
      <c r="M374" s="158"/>
      <c r="N374" s="159"/>
      <c r="O374" s="12" t="s">
        <v>206</v>
      </c>
      <c r="P374" s="79"/>
      <c r="Q374" s="50"/>
      <c r="R374" s="12" t="str">
        <f t="shared" si="37"/>
        <v/>
      </c>
      <c r="S374" s="50"/>
      <c r="T374" s="12" t="str">
        <f t="shared" si="38"/>
        <v/>
      </c>
      <c r="U374" s="77"/>
      <c r="AA374" s="42"/>
      <c r="AB374" s="44" t="str">
        <f>IF($P374="","0",VLOOKUP($P374,登録データ!$U$4:$V$21,2,FALSE))</f>
        <v>0</v>
      </c>
      <c r="AC374" s="44" t="str">
        <f t="shared" si="39"/>
        <v>00</v>
      </c>
      <c r="AD374" s="44" t="str">
        <f t="shared" si="40"/>
        <v/>
      </c>
      <c r="AE374" s="44" t="str">
        <f t="shared" si="35"/>
        <v>000000</v>
      </c>
      <c r="AF374" s="44" t="str">
        <f t="shared" si="36"/>
        <v/>
      </c>
      <c r="AG374" s="44" t="str">
        <f t="shared" si="41"/>
        <v/>
      </c>
      <c r="AH374" s="147"/>
      <c r="AI374" s="147"/>
    </row>
    <row r="375" spans="2:35" ht="19.5" thickTop="1">
      <c r="B375" s="130">
        <v>119</v>
      </c>
      <c r="C375" s="164"/>
      <c r="D375" s="151"/>
      <c r="E375" s="152"/>
      <c r="F375" s="153"/>
      <c r="G375" s="151"/>
      <c r="H375" s="152"/>
      <c r="I375" s="153"/>
      <c r="J375" s="151"/>
      <c r="K375" s="153"/>
      <c r="L375" s="151"/>
      <c r="M375" s="152"/>
      <c r="N375" s="153"/>
      <c r="O375" s="70" t="s">
        <v>170</v>
      </c>
      <c r="P375" s="76"/>
      <c r="Q375" s="52"/>
      <c r="R375" s="24" t="str">
        <f t="shared" si="37"/>
        <v/>
      </c>
      <c r="S375" s="52"/>
      <c r="T375" s="24" t="str">
        <f t="shared" si="38"/>
        <v/>
      </c>
      <c r="U375" s="80"/>
      <c r="AA375" s="42"/>
      <c r="AB375" s="44" t="str">
        <f>IF($P375="","0",VLOOKUP($P375,登録データ!$U$4:$V$21,2,FALSE))</f>
        <v>0</v>
      </c>
      <c r="AC375" s="44" t="str">
        <f t="shared" si="39"/>
        <v>00</v>
      </c>
      <c r="AD375" s="44" t="str">
        <f t="shared" si="40"/>
        <v/>
      </c>
      <c r="AE375" s="44" t="str">
        <f t="shared" si="35"/>
        <v>000000</v>
      </c>
      <c r="AF375" s="44" t="str">
        <f t="shared" si="36"/>
        <v/>
      </c>
      <c r="AG375" s="44" t="str">
        <f t="shared" si="41"/>
        <v/>
      </c>
      <c r="AH375" s="147" t="str">
        <f>IF($C375="","",IF($C375="@",0,IF(COUNTIF($C$21:$C$620,$C375)=1,0,1)))</f>
        <v/>
      </c>
      <c r="AI375" s="147" t="str">
        <f>IF($L375="","",IF(OR($L375="東京都",$L375="北海道",$L375="大阪府",$L375="京都府",RIGHT($L375,1)="県"),0,1))</f>
        <v/>
      </c>
    </row>
    <row r="376" spans="2:35">
      <c r="B376" s="130"/>
      <c r="C376" s="165"/>
      <c r="D376" s="154"/>
      <c r="E376" s="155"/>
      <c r="F376" s="156"/>
      <c r="G376" s="154"/>
      <c r="H376" s="155"/>
      <c r="I376" s="156"/>
      <c r="J376" s="154"/>
      <c r="K376" s="156"/>
      <c r="L376" s="154"/>
      <c r="M376" s="155"/>
      <c r="N376" s="156"/>
      <c r="O376" s="70" t="s">
        <v>171</v>
      </c>
      <c r="P376" s="39"/>
      <c r="Q376" s="66"/>
      <c r="R376" s="70" t="str">
        <f t="shared" si="37"/>
        <v/>
      </c>
      <c r="S376" s="66"/>
      <c r="T376" s="70" t="str">
        <f t="shared" si="38"/>
        <v/>
      </c>
      <c r="U376" s="67"/>
      <c r="AA376" s="42"/>
      <c r="AB376" s="44" t="str">
        <f>IF($P376="","0",VLOOKUP($P376,登録データ!$U$4:$V$21,2,FALSE))</f>
        <v>0</v>
      </c>
      <c r="AC376" s="44" t="str">
        <f t="shared" si="39"/>
        <v>00</v>
      </c>
      <c r="AD376" s="44" t="str">
        <f t="shared" si="40"/>
        <v/>
      </c>
      <c r="AE376" s="44" t="str">
        <f t="shared" si="35"/>
        <v>000000</v>
      </c>
      <c r="AF376" s="44" t="str">
        <f t="shared" si="36"/>
        <v/>
      </c>
      <c r="AG376" s="44" t="str">
        <f t="shared" si="41"/>
        <v/>
      </c>
      <c r="AH376" s="147"/>
      <c r="AI376" s="147"/>
    </row>
    <row r="377" spans="2:35" ht="19.5" thickBot="1">
      <c r="B377" s="150"/>
      <c r="C377" s="166"/>
      <c r="D377" s="157"/>
      <c r="E377" s="158"/>
      <c r="F377" s="159"/>
      <c r="G377" s="157"/>
      <c r="H377" s="158"/>
      <c r="I377" s="159"/>
      <c r="J377" s="157"/>
      <c r="K377" s="159"/>
      <c r="L377" s="157"/>
      <c r="M377" s="158"/>
      <c r="N377" s="159"/>
      <c r="O377" s="12" t="s">
        <v>206</v>
      </c>
      <c r="P377" s="79"/>
      <c r="Q377" s="50"/>
      <c r="R377" s="12" t="str">
        <f t="shared" si="37"/>
        <v/>
      </c>
      <c r="S377" s="50"/>
      <c r="T377" s="12" t="str">
        <f t="shared" si="38"/>
        <v/>
      </c>
      <c r="U377" s="77"/>
      <c r="AA377" s="42"/>
      <c r="AB377" s="44" t="str">
        <f>IF($P377="","0",VLOOKUP($P377,登録データ!$U$4:$V$21,2,FALSE))</f>
        <v>0</v>
      </c>
      <c r="AC377" s="44" t="str">
        <f t="shared" si="39"/>
        <v>00</v>
      </c>
      <c r="AD377" s="44" t="str">
        <f t="shared" si="40"/>
        <v/>
      </c>
      <c r="AE377" s="44" t="str">
        <f t="shared" si="35"/>
        <v>000000</v>
      </c>
      <c r="AF377" s="44" t="str">
        <f t="shared" si="36"/>
        <v/>
      </c>
      <c r="AG377" s="44" t="str">
        <f t="shared" si="41"/>
        <v/>
      </c>
      <c r="AH377" s="147"/>
      <c r="AI377" s="147"/>
    </row>
    <row r="378" spans="2:35" ht="19.5" thickTop="1">
      <c r="B378" s="130">
        <v>120</v>
      </c>
      <c r="C378" s="164"/>
      <c r="D378" s="151"/>
      <c r="E378" s="152"/>
      <c r="F378" s="153"/>
      <c r="G378" s="151"/>
      <c r="H378" s="152"/>
      <c r="I378" s="153"/>
      <c r="J378" s="151"/>
      <c r="K378" s="153"/>
      <c r="L378" s="151"/>
      <c r="M378" s="152"/>
      <c r="N378" s="153"/>
      <c r="O378" s="70" t="s">
        <v>170</v>
      </c>
      <c r="P378" s="76"/>
      <c r="Q378" s="52"/>
      <c r="R378" s="24" t="str">
        <f t="shared" si="37"/>
        <v/>
      </c>
      <c r="S378" s="52"/>
      <c r="T378" s="24" t="str">
        <f t="shared" si="38"/>
        <v/>
      </c>
      <c r="U378" s="80"/>
      <c r="AA378" s="42"/>
      <c r="AB378" s="44" t="str">
        <f>IF($P378="","0",VLOOKUP($P378,登録データ!$U$4:$V$21,2,FALSE))</f>
        <v>0</v>
      </c>
      <c r="AC378" s="44" t="str">
        <f t="shared" si="39"/>
        <v>00</v>
      </c>
      <c r="AD378" s="44" t="str">
        <f t="shared" si="40"/>
        <v/>
      </c>
      <c r="AE378" s="44" t="str">
        <f t="shared" si="35"/>
        <v>000000</v>
      </c>
      <c r="AF378" s="44" t="str">
        <f t="shared" si="36"/>
        <v/>
      </c>
      <c r="AG378" s="44" t="str">
        <f t="shared" si="41"/>
        <v/>
      </c>
      <c r="AH378" s="147" t="str">
        <f>IF($C378="","",IF($C378="@",0,IF(COUNTIF($C$21:$C$620,$C378)=1,0,1)))</f>
        <v/>
      </c>
      <c r="AI378" s="147" t="str">
        <f>IF($L378="","",IF(OR($L378="東京都",$L378="北海道",$L378="大阪府",$L378="京都府",RIGHT($L378,1)="県"),0,1))</f>
        <v/>
      </c>
    </row>
    <row r="379" spans="2:35">
      <c r="B379" s="130"/>
      <c r="C379" s="165"/>
      <c r="D379" s="154"/>
      <c r="E379" s="155"/>
      <c r="F379" s="156"/>
      <c r="G379" s="154"/>
      <c r="H379" s="155"/>
      <c r="I379" s="156"/>
      <c r="J379" s="154"/>
      <c r="K379" s="156"/>
      <c r="L379" s="154"/>
      <c r="M379" s="155"/>
      <c r="N379" s="156"/>
      <c r="O379" s="70" t="s">
        <v>171</v>
      </c>
      <c r="P379" s="39"/>
      <c r="Q379" s="66"/>
      <c r="R379" s="70" t="str">
        <f t="shared" si="37"/>
        <v/>
      </c>
      <c r="S379" s="66"/>
      <c r="T379" s="70" t="str">
        <f t="shared" si="38"/>
        <v/>
      </c>
      <c r="U379" s="67"/>
      <c r="AA379" s="42"/>
      <c r="AB379" s="44" t="str">
        <f>IF($P379="","0",VLOOKUP($P379,登録データ!$U$4:$V$21,2,FALSE))</f>
        <v>0</v>
      </c>
      <c r="AC379" s="44" t="str">
        <f t="shared" si="39"/>
        <v>00</v>
      </c>
      <c r="AD379" s="44" t="str">
        <f t="shared" si="40"/>
        <v/>
      </c>
      <c r="AE379" s="44" t="str">
        <f t="shared" si="35"/>
        <v>000000</v>
      </c>
      <c r="AF379" s="44" t="str">
        <f t="shared" si="36"/>
        <v/>
      </c>
      <c r="AG379" s="44" t="str">
        <f t="shared" si="41"/>
        <v/>
      </c>
      <c r="AH379" s="147"/>
      <c r="AI379" s="147"/>
    </row>
    <row r="380" spans="2:35" ht="19.5" thickBot="1">
      <c r="B380" s="150"/>
      <c r="C380" s="166"/>
      <c r="D380" s="157"/>
      <c r="E380" s="158"/>
      <c r="F380" s="159"/>
      <c r="G380" s="157"/>
      <c r="H380" s="158"/>
      <c r="I380" s="159"/>
      <c r="J380" s="157"/>
      <c r="K380" s="159"/>
      <c r="L380" s="157"/>
      <c r="M380" s="158"/>
      <c r="N380" s="159"/>
      <c r="O380" s="12" t="s">
        <v>206</v>
      </c>
      <c r="P380" s="79"/>
      <c r="Q380" s="50"/>
      <c r="R380" s="12" t="str">
        <f t="shared" si="37"/>
        <v/>
      </c>
      <c r="S380" s="50"/>
      <c r="T380" s="12" t="str">
        <f t="shared" si="38"/>
        <v/>
      </c>
      <c r="U380" s="77"/>
      <c r="AA380" s="42"/>
      <c r="AB380" s="44" t="str">
        <f>IF($P380="","0",VLOOKUP($P380,登録データ!$U$4:$V$21,2,FALSE))</f>
        <v>0</v>
      </c>
      <c r="AC380" s="44" t="str">
        <f t="shared" si="39"/>
        <v>00</v>
      </c>
      <c r="AD380" s="44" t="str">
        <f t="shared" si="40"/>
        <v/>
      </c>
      <c r="AE380" s="44" t="str">
        <f t="shared" si="35"/>
        <v>000000</v>
      </c>
      <c r="AF380" s="44" t="str">
        <f t="shared" si="36"/>
        <v/>
      </c>
      <c r="AG380" s="44" t="str">
        <f t="shared" si="41"/>
        <v/>
      </c>
      <c r="AH380" s="147"/>
      <c r="AI380" s="147"/>
    </row>
    <row r="381" spans="2:35" ht="19.5" thickTop="1">
      <c r="B381" s="130">
        <v>121</v>
      </c>
      <c r="C381" s="164"/>
      <c r="D381" s="151"/>
      <c r="E381" s="152"/>
      <c r="F381" s="153"/>
      <c r="G381" s="151"/>
      <c r="H381" s="152"/>
      <c r="I381" s="153"/>
      <c r="J381" s="151"/>
      <c r="K381" s="153"/>
      <c r="L381" s="151"/>
      <c r="M381" s="152"/>
      <c r="N381" s="153"/>
      <c r="O381" s="70" t="s">
        <v>170</v>
      </c>
      <c r="P381" s="76"/>
      <c r="Q381" s="52"/>
      <c r="R381" s="24" t="str">
        <f t="shared" si="37"/>
        <v/>
      </c>
      <c r="S381" s="52"/>
      <c r="T381" s="24" t="str">
        <f t="shared" si="38"/>
        <v/>
      </c>
      <c r="U381" s="80"/>
      <c r="AA381" s="42"/>
      <c r="AB381" s="44" t="str">
        <f>IF($P381="","0",VLOOKUP($P381,登録データ!$U$4:$V$21,2,FALSE))</f>
        <v>0</v>
      </c>
      <c r="AC381" s="44" t="str">
        <f t="shared" si="39"/>
        <v>00</v>
      </c>
      <c r="AD381" s="44" t="str">
        <f t="shared" si="40"/>
        <v/>
      </c>
      <c r="AE381" s="44" t="str">
        <f t="shared" si="35"/>
        <v>000000</v>
      </c>
      <c r="AF381" s="44" t="str">
        <f t="shared" si="36"/>
        <v/>
      </c>
      <c r="AG381" s="44" t="str">
        <f t="shared" si="41"/>
        <v/>
      </c>
      <c r="AH381" s="147" t="str">
        <f>IF($C381="","",IF($C381="@",0,IF(COUNTIF($C$21:$C$620,$C381)=1,0,1)))</f>
        <v/>
      </c>
      <c r="AI381" s="147" t="str">
        <f>IF($L381="","",IF(OR($L381="東京都",$L381="北海道",$L381="大阪府",$L381="京都府",RIGHT($L381,1)="県"),0,1))</f>
        <v/>
      </c>
    </row>
    <row r="382" spans="2:35">
      <c r="B382" s="130"/>
      <c r="C382" s="165"/>
      <c r="D382" s="154"/>
      <c r="E382" s="155"/>
      <c r="F382" s="156"/>
      <c r="G382" s="154"/>
      <c r="H382" s="155"/>
      <c r="I382" s="156"/>
      <c r="J382" s="154"/>
      <c r="K382" s="156"/>
      <c r="L382" s="154"/>
      <c r="M382" s="155"/>
      <c r="N382" s="156"/>
      <c r="O382" s="70" t="s">
        <v>171</v>
      </c>
      <c r="P382" s="39"/>
      <c r="Q382" s="66"/>
      <c r="R382" s="70" t="str">
        <f t="shared" si="37"/>
        <v/>
      </c>
      <c r="S382" s="66"/>
      <c r="T382" s="70" t="str">
        <f t="shared" si="38"/>
        <v/>
      </c>
      <c r="U382" s="67"/>
      <c r="AA382" s="42"/>
      <c r="AB382" s="44" t="str">
        <f>IF($P382="","0",VLOOKUP($P382,登録データ!$U$4:$V$21,2,FALSE))</f>
        <v>0</v>
      </c>
      <c r="AC382" s="44" t="str">
        <f t="shared" si="39"/>
        <v>00</v>
      </c>
      <c r="AD382" s="44" t="str">
        <f t="shared" si="40"/>
        <v/>
      </c>
      <c r="AE382" s="44" t="str">
        <f t="shared" si="35"/>
        <v>000000</v>
      </c>
      <c r="AF382" s="44" t="str">
        <f t="shared" si="36"/>
        <v/>
      </c>
      <c r="AG382" s="44" t="str">
        <f t="shared" si="41"/>
        <v/>
      </c>
      <c r="AH382" s="147"/>
      <c r="AI382" s="147"/>
    </row>
    <row r="383" spans="2:35" ht="19.5" thickBot="1">
      <c r="B383" s="150"/>
      <c r="C383" s="166"/>
      <c r="D383" s="157"/>
      <c r="E383" s="158"/>
      <c r="F383" s="159"/>
      <c r="G383" s="157"/>
      <c r="H383" s="158"/>
      <c r="I383" s="159"/>
      <c r="J383" s="157"/>
      <c r="K383" s="159"/>
      <c r="L383" s="157"/>
      <c r="M383" s="158"/>
      <c r="N383" s="159"/>
      <c r="O383" s="12" t="s">
        <v>206</v>
      </c>
      <c r="P383" s="79"/>
      <c r="Q383" s="50"/>
      <c r="R383" s="12" t="str">
        <f t="shared" si="37"/>
        <v/>
      </c>
      <c r="S383" s="50"/>
      <c r="T383" s="12" t="str">
        <f t="shared" si="38"/>
        <v/>
      </c>
      <c r="U383" s="77"/>
      <c r="AA383" s="42"/>
      <c r="AB383" s="44" t="str">
        <f>IF($P383="","0",VLOOKUP($P383,登録データ!$U$4:$V$21,2,FALSE))</f>
        <v>0</v>
      </c>
      <c r="AC383" s="44" t="str">
        <f t="shared" si="39"/>
        <v>00</v>
      </c>
      <c r="AD383" s="44" t="str">
        <f t="shared" si="40"/>
        <v/>
      </c>
      <c r="AE383" s="44" t="str">
        <f t="shared" si="35"/>
        <v>000000</v>
      </c>
      <c r="AF383" s="44" t="str">
        <f t="shared" si="36"/>
        <v/>
      </c>
      <c r="AG383" s="44" t="str">
        <f t="shared" si="41"/>
        <v/>
      </c>
      <c r="AH383" s="147"/>
      <c r="AI383" s="147"/>
    </row>
    <row r="384" spans="2:35" ht="19.5" thickTop="1">
      <c r="B384" s="130">
        <v>122</v>
      </c>
      <c r="C384" s="164"/>
      <c r="D384" s="151"/>
      <c r="E384" s="152"/>
      <c r="F384" s="153"/>
      <c r="G384" s="151"/>
      <c r="H384" s="152"/>
      <c r="I384" s="153"/>
      <c r="J384" s="151"/>
      <c r="K384" s="153"/>
      <c r="L384" s="151"/>
      <c r="M384" s="152"/>
      <c r="N384" s="153"/>
      <c r="O384" s="70" t="s">
        <v>170</v>
      </c>
      <c r="P384" s="76"/>
      <c r="Q384" s="52"/>
      <c r="R384" s="24" t="str">
        <f t="shared" si="37"/>
        <v/>
      </c>
      <c r="S384" s="52"/>
      <c r="T384" s="24" t="str">
        <f t="shared" si="38"/>
        <v/>
      </c>
      <c r="U384" s="80"/>
      <c r="AA384" s="42"/>
      <c r="AB384" s="44" t="str">
        <f>IF($P384="","0",VLOOKUP($P384,登録データ!$U$4:$V$21,2,FALSE))</f>
        <v>0</v>
      </c>
      <c r="AC384" s="44" t="str">
        <f t="shared" si="39"/>
        <v>00</v>
      </c>
      <c r="AD384" s="44" t="str">
        <f t="shared" si="40"/>
        <v/>
      </c>
      <c r="AE384" s="44" t="str">
        <f t="shared" si="35"/>
        <v>000000</v>
      </c>
      <c r="AF384" s="44" t="str">
        <f t="shared" si="36"/>
        <v/>
      </c>
      <c r="AG384" s="44" t="str">
        <f t="shared" si="41"/>
        <v/>
      </c>
      <c r="AH384" s="147" t="str">
        <f>IF($C384="","",IF($C384="@",0,IF(COUNTIF($C$21:$C$620,$C384)=1,0,1)))</f>
        <v/>
      </c>
      <c r="AI384" s="147" t="str">
        <f>IF($L384="","",IF(OR($L384="東京都",$L384="北海道",$L384="大阪府",$L384="京都府",RIGHT($L384,1)="県"),0,1))</f>
        <v/>
      </c>
    </row>
    <row r="385" spans="2:35">
      <c r="B385" s="130"/>
      <c r="C385" s="165"/>
      <c r="D385" s="154"/>
      <c r="E385" s="155"/>
      <c r="F385" s="156"/>
      <c r="G385" s="154"/>
      <c r="H385" s="155"/>
      <c r="I385" s="156"/>
      <c r="J385" s="154"/>
      <c r="K385" s="156"/>
      <c r="L385" s="154"/>
      <c r="M385" s="155"/>
      <c r="N385" s="156"/>
      <c r="O385" s="70" t="s">
        <v>171</v>
      </c>
      <c r="P385" s="39"/>
      <c r="Q385" s="66"/>
      <c r="R385" s="70" t="str">
        <f t="shared" si="37"/>
        <v/>
      </c>
      <c r="S385" s="66"/>
      <c r="T385" s="70" t="str">
        <f t="shared" si="38"/>
        <v/>
      </c>
      <c r="U385" s="67"/>
      <c r="AA385" s="42"/>
      <c r="AB385" s="44" t="str">
        <f>IF($P385="","0",VLOOKUP($P385,登録データ!$U$4:$V$21,2,FALSE))</f>
        <v>0</v>
      </c>
      <c r="AC385" s="44" t="str">
        <f t="shared" si="39"/>
        <v>00</v>
      </c>
      <c r="AD385" s="44" t="str">
        <f t="shared" si="40"/>
        <v/>
      </c>
      <c r="AE385" s="44" t="str">
        <f t="shared" si="35"/>
        <v>000000</v>
      </c>
      <c r="AF385" s="44" t="str">
        <f t="shared" si="36"/>
        <v/>
      </c>
      <c r="AG385" s="44" t="str">
        <f t="shared" si="41"/>
        <v/>
      </c>
      <c r="AH385" s="147"/>
      <c r="AI385" s="147"/>
    </row>
    <row r="386" spans="2:35" ht="19.5" thickBot="1">
      <c r="B386" s="150"/>
      <c r="C386" s="166"/>
      <c r="D386" s="157"/>
      <c r="E386" s="158"/>
      <c r="F386" s="159"/>
      <c r="G386" s="157"/>
      <c r="H386" s="158"/>
      <c r="I386" s="159"/>
      <c r="J386" s="157"/>
      <c r="K386" s="159"/>
      <c r="L386" s="157"/>
      <c r="M386" s="158"/>
      <c r="N386" s="159"/>
      <c r="O386" s="12" t="s">
        <v>206</v>
      </c>
      <c r="P386" s="79"/>
      <c r="Q386" s="50"/>
      <c r="R386" s="12" t="str">
        <f t="shared" si="37"/>
        <v/>
      </c>
      <c r="S386" s="50"/>
      <c r="T386" s="12" t="str">
        <f t="shared" si="38"/>
        <v/>
      </c>
      <c r="U386" s="77"/>
      <c r="AA386" s="42"/>
      <c r="AB386" s="44" t="str">
        <f>IF($P386="","0",VLOOKUP($P386,登録データ!$U$4:$V$21,2,FALSE))</f>
        <v>0</v>
      </c>
      <c r="AC386" s="44" t="str">
        <f t="shared" si="39"/>
        <v>00</v>
      </c>
      <c r="AD386" s="44" t="str">
        <f t="shared" si="40"/>
        <v/>
      </c>
      <c r="AE386" s="44" t="str">
        <f t="shared" si="35"/>
        <v>000000</v>
      </c>
      <c r="AF386" s="44" t="str">
        <f t="shared" si="36"/>
        <v/>
      </c>
      <c r="AG386" s="44" t="str">
        <f t="shared" si="41"/>
        <v/>
      </c>
      <c r="AH386" s="147"/>
      <c r="AI386" s="147"/>
    </row>
    <row r="387" spans="2:35" ht="19.5" thickTop="1">
      <c r="B387" s="130">
        <v>123</v>
      </c>
      <c r="C387" s="164"/>
      <c r="D387" s="151"/>
      <c r="E387" s="152"/>
      <c r="F387" s="153"/>
      <c r="G387" s="151"/>
      <c r="H387" s="152"/>
      <c r="I387" s="153"/>
      <c r="J387" s="151"/>
      <c r="K387" s="153"/>
      <c r="L387" s="151"/>
      <c r="M387" s="152"/>
      <c r="N387" s="153"/>
      <c r="O387" s="70" t="s">
        <v>170</v>
      </c>
      <c r="P387" s="76"/>
      <c r="Q387" s="52"/>
      <c r="R387" s="24" t="str">
        <f t="shared" si="37"/>
        <v/>
      </c>
      <c r="S387" s="52"/>
      <c r="T387" s="24" t="str">
        <f t="shared" si="38"/>
        <v/>
      </c>
      <c r="U387" s="80"/>
      <c r="AA387" s="42"/>
      <c r="AB387" s="44" t="str">
        <f>IF($P387="","0",VLOOKUP($P387,登録データ!$U$4:$V$21,2,FALSE))</f>
        <v>0</v>
      </c>
      <c r="AC387" s="44" t="str">
        <f t="shared" si="39"/>
        <v>00</v>
      </c>
      <c r="AD387" s="44" t="str">
        <f t="shared" si="40"/>
        <v/>
      </c>
      <c r="AE387" s="44" t="str">
        <f t="shared" si="35"/>
        <v>000000</v>
      </c>
      <c r="AF387" s="44" t="str">
        <f t="shared" si="36"/>
        <v/>
      </c>
      <c r="AG387" s="44" t="str">
        <f t="shared" si="41"/>
        <v/>
      </c>
      <c r="AH387" s="147" t="str">
        <f>IF($C387="","",IF($C387="@",0,IF(COUNTIF($C$21:$C$620,$C387)=1,0,1)))</f>
        <v/>
      </c>
      <c r="AI387" s="147" t="str">
        <f>IF($L387="","",IF(OR($L387="東京都",$L387="北海道",$L387="大阪府",$L387="京都府",RIGHT($L387,1)="県"),0,1))</f>
        <v/>
      </c>
    </row>
    <row r="388" spans="2:35">
      <c r="B388" s="130"/>
      <c r="C388" s="165"/>
      <c r="D388" s="154"/>
      <c r="E388" s="155"/>
      <c r="F388" s="156"/>
      <c r="G388" s="154"/>
      <c r="H388" s="155"/>
      <c r="I388" s="156"/>
      <c r="J388" s="154"/>
      <c r="K388" s="156"/>
      <c r="L388" s="154"/>
      <c r="M388" s="155"/>
      <c r="N388" s="156"/>
      <c r="O388" s="70" t="s">
        <v>171</v>
      </c>
      <c r="P388" s="39"/>
      <c r="Q388" s="66"/>
      <c r="R388" s="70" t="str">
        <f t="shared" si="37"/>
        <v/>
      </c>
      <c r="S388" s="66"/>
      <c r="T388" s="70" t="str">
        <f t="shared" si="38"/>
        <v/>
      </c>
      <c r="U388" s="67"/>
      <c r="AA388" s="42"/>
      <c r="AB388" s="44" t="str">
        <f>IF($P388="","0",VLOOKUP($P388,登録データ!$U$4:$V$21,2,FALSE))</f>
        <v>0</v>
      </c>
      <c r="AC388" s="44" t="str">
        <f t="shared" si="39"/>
        <v>00</v>
      </c>
      <c r="AD388" s="44" t="str">
        <f t="shared" si="40"/>
        <v/>
      </c>
      <c r="AE388" s="44" t="str">
        <f t="shared" si="35"/>
        <v>000000</v>
      </c>
      <c r="AF388" s="44" t="str">
        <f t="shared" si="36"/>
        <v/>
      </c>
      <c r="AG388" s="44" t="str">
        <f t="shared" si="41"/>
        <v/>
      </c>
      <c r="AH388" s="147"/>
      <c r="AI388" s="147"/>
    </row>
    <row r="389" spans="2:35" ht="19.5" thickBot="1">
      <c r="B389" s="150"/>
      <c r="C389" s="166"/>
      <c r="D389" s="157"/>
      <c r="E389" s="158"/>
      <c r="F389" s="159"/>
      <c r="G389" s="157"/>
      <c r="H389" s="158"/>
      <c r="I389" s="159"/>
      <c r="J389" s="157"/>
      <c r="K389" s="159"/>
      <c r="L389" s="157"/>
      <c r="M389" s="158"/>
      <c r="N389" s="159"/>
      <c r="O389" s="12" t="s">
        <v>206</v>
      </c>
      <c r="P389" s="79"/>
      <c r="Q389" s="50"/>
      <c r="R389" s="12" t="str">
        <f t="shared" si="37"/>
        <v/>
      </c>
      <c r="S389" s="50"/>
      <c r="T389" s="12" t="str">
        <f t="shared" si="38"/>
        <v/>
      </c>
      <c r="U389" s="77"/>
      <c r="AA389" s="42"/>
      <c r="AB389" s="44" t="str">
        <f>IF($P389="","0",VLOOKUP($P389,登録データ!$U$4:$V$21,2,FALSE))</f>
        <v>0</v>
      </c>
      <c r="AC389" s="44" t="str">
        <f t="shared" si="39"/>
        <v>00</v>
      </c>
      <c r="AD389" s="44" t="str">
        <f t="shared" si="40"/>
        <v/>
      </c>
      <c r="AE389" s="44" t="str">
        <f t="shared" si="35"/>
        <v>000000</v>
      </c>
      <c r="AF389" s="44" t="str">
        <f t="shared" si="36"/>
        <v/>
      </c>
      <c r="AG389" s="44" t="str">
        <f t="shared" si="41"/>
        <v/>
      </c>
      <c r="AH389" s="147"/>
      <c r="AI389" s="147"/>
    </row>
    <row r="390" spans="2:35" ht="19.5" thickTop="1">
      <c r="B390" s="130">
        <v>124</v>
      </c>
      <c r="C390" s="164"/>
      <c r="D390" s="151"/>
      <c r="E390" s="152"/>
      <c r="F390" s="153"/>
      <c r="G390" s="151"/>
      <c r="H390" s="152"/>
      <c r="I390" s="153"/>
      <c r="J390" s="151"/>
      <c r="K390" s="153"/>
      <c r="L390" s="151"/>
      <c r="M390" s="152"/>
      <c r="N390" s="153"/>
      <c r="O390" s="70" t="s">
        <v>170</v>
      </c>
      <c r="P390" s="76"/>
      <c r="Q390" s="52"/>
      <c r="R390" s="24" t="str">
        <f t="shared" si="37"/>
        <v/>
      </c>
      <c r="S390" s="52"/>
      <c r="T390" s="24" t="str">
        <f t="shared" si="38"/>
        <v/>
      </c>
      <c r="U390" s="80"/>
      <c r="AA390" s="42"/>
      <c r="AB390" s="44" t="str">
        <f>IF($P390="","0",VLOOKUP($P390,登録データ!$U$4:$V$21,2,FALSE))</f>
        <v>0</v>
      </c>
      <c r="AC390" s="44" t="str">
        <f t="shared" si="39"/>
        <v>00</v>
      </c>
      <c r="AD390" s="44" t="str">
        <f t="shared" si="40"/>
        <v/>
      </c>
      <c r="AE390" s="44" t="str">
        <f t="shared" si="35"/>
        <v>000000</v>
      </c>
      <c r="AF390" s="44" t="str">
        <f t="shared" si="36"/>
        <v/>
      </c>
      <c r="AG390" s="44" t="str">
        <f t="shared" si="41"/>
        <v/>
      </c>
      <c r="AH390" s="147" t="str">
        <f>IF($C390="","",IF($C390="@",0,IF(COUNTIF($C$21:$C$620,$C390)=1,0,1)))</f>
        <v/>
      </c>
      <c r="AI390" s="147" t="str">
        <f>IF($L390="","",IF(OR($L390="東京都",$L390="北海道",$L390="大阪府",$L390="京都府",RIGHT($L390,1)="県"),0,1))</f>
        <v/>
      </c>
    </row>
    <row r="391" spans="2:35">
      <c r="B391" s="130"/>
      <c r="C391" s="165"/>
      <c r="D391" s="154"/>
      <c r="E391" s="155"/>
      <c r="F391" s="156"/>
      <c r="G391" s="154"/>
      <c r="H391" s="155"/>
      <c r="I391" s="156"/>
      <c r="J391" s="154"/>
      <c r="K391" s="156"/>
      <c r="L391" s="154"/>
      <c r="M391" s="155"/>
      <c r="N391" s="156"/>
      <c r="O391" s="70" t="s">
        <v>171</v>
      </c>
      <c r="P391" s="39"/>
      <c r="Q391" s="66"/>
      <c r="R391" s="70" t="str">
        <f t="shared" si="37"/>
        <v/>
      </c>
      <c r="S391" s="66"/>
      <c r="T391" s="70" t="str">
        <f t="shared" si="38"/>
        <v/>
      </c>
      <c r="U391" s="67"/>
      <c r="AA391" s="42"/>
      <c r="AB391" s="44" t="str">
        <f>IF($P391="","0",VLOOKUP($P391,登録データ!$U$4:$V$21,2,FALSE))</f>
        <v>0</v>
      </c>
      <c r="AC391" s="44" t="str">
        <f t="shared" si="39"/>
        <v>00</v>
      </c>
      <c r="AD391" s="44" t="str">
        <f t="shared" si="40"/>
        <v/>
      </c>
      <c r="AE391" s="44" t="str">
        <f t="shared" si="35"/>
        <v>000000</v>
      </c>
      <c r="AF391" s="44" t="str">
        <f t="shared" si="36"/>
        <v/>
      </c>
      <c r="AG391" s="44" t="str">
        <f t="shared" si="41"/>
        <v/>
      </c>
      <c r="AH391" s="147"/>
      <c r="AI391" s="147"/>
    </row>
    <row r="392" spans="2:35" ht="19.5" thickBot="1">
      <c r="B392" s="150"/>
      <c r="C392" s="166"/>
      <c r="D392" s="157"/>
      <c r="E392" s="158"/>
      <c r="F392" s="159"/>
      <c r="G392" s="157"/>
      <c r="H392" s="158"/>
      <c r="I392" s="159"/>
      <c r="J392" s="157"/>
      <c r="K392" s="159"/>
      <c r="L392" s="157"/>
      <c r="M392" s="158"/>
      <c r="N392" s="159"/>
      <c r="O392" s="12" t="s">
        <v>206</v>
      </c>
      <c r="P392" s="79"/>
      <c r="Q392" s="50"/>
      <c r="R392" s="12" t="str">
        <f t="shared" si="37"/>
        <v/>
      </c>
      <c r="S392" s="50"/>
      <c r="T392" s="12" t="str">
        <f t="shared" si="38"/>
        <v/>
      </c>
      <c r="U392" s="77"/>
      <c r="AA392" s="42"/>
      <c r="AB392" s="44" t="str">
        <f>IF($P392="","0",VLOOKUP($P392,登録データ!$U$4:$V$21,2,FALSE))</f>
        <v>0</v>
      </c>
      <c r="AC392" s="44" t="str">
        <f t="shared" si="39"/>
        <v>00</v>
      </c>
      <c r="AD392" s="44" t="str">
        <f t="shared" si="40"/>
        <v/>
      </c>
      <c r="AE392" s="44" t="str">
        <f t="shared" si="35"/>
        <v>000000</v>
      </c>
      <c r="AF392" s="44" t="str">
        <f t="shared" si="36"/>
        <v/>
      </c>
      <c r="AG392" s="44" t="str">
        <f t="shared" si="41"/>
        <v/>
      </c>
      <c r="AH392" s="147"/>
      <c r="AI392" s="147"/>
    </row>
    <row r="393" spans="2:35" ht="19.5" thickTop="1">
      <c r="B393" s="130">
        <v>125</v>
      </c>
      <c r="C393" s="164"/>
      <c r="D393" s="151"/>
      <c r="E393" s="152"/>
      <c r="F393" s="153"/>
      <c r="G393" s="151"/>
      <c r="H393" s="152"/>
      <c r="I393" s="153"/>
      <c r="J393" s="151"/>
      <c r="K393" s="153"/>
      <c r="L393" s="151"/>
      <c r="M393" s="152"/>
      <c r="N393" s="153"/>
      <c r="O393" s="70" t="s">
        <v>170</v>
      </c>
      <c r="P393" s="76"/>
      <c r="Q393" s="52"/>
      <c r="R393" s="24" t="str">
        <f t="shared" si="37"/>
        <v/>
      </c>
      <c r="S393" s="52"/>
      <c r="T393" s="24" t="str">
        <f t="shared" si="38"/>
        <v/>
      </c>
      <c r="U393" s="80"/>
      <c r="AA393" s="42"/>
      <c r="AB393" s="44" t="str">
        <f>IF($P393="","0",VLOOKUP($P393,登録データ!$U$4:$V$21,2,FALSE))</f>
        <v>0</v>
      </c>
      <c r="AC393" s="44" t="str">
        <f t="shared" si="39"/>
        <v>00</v>
      </c>
      <c r="AD393" s="44" t="str">
        <f t="shared" si="40"/>
        <v/>
      </c>
      <c r="AE393" s="44" t="str">
        <f t="shared" si="35"/>
        <v>000000</v>
      </c>
      <c r="AF393" s="44" t="str">
        <f t="shared" si="36"/>
        <v/>
      </c>
      <c r="AG393" s="44" t="str">
        <f t="shared" si="41"/>
        <v/>
      </c>
      <c r="AH393" s="147" t="str">
        <f>IF($C393="","",IF($C393="@",0,IF(COUNTIF($C$21:$C$620,$C393)=1,0,1)))</f>
        <v/>
      </c>
      <c r="AI393" s="147" t="str">
        <f>IF($L393="","",IF(OR($L393="東京都",$L393="北海道",$L393="大阪府",$L393="京都府",RIGHT($L393,1)="県"),0,1))</f>
        <v/>
      </c>
    </row>
    <row r="394" spans="2:35">
      <c r="B394" s="130"/>
      <c r="C394" s="165"/>
      <c r="D394" s="154"/>
      <c r="E394" s="155"/>
      <c r="F394" s="156"/>
      <c r="G394" s="154"/>
      <c r="H394" s="155"/>
      <c r="I394" s="156"/>
      <c r="J394" s="154"/>
      <c r="K394" s="156"/>
      <c r="L394" s="154"/>
      <c r="M394" s="155"/>
      <c r="N394" s="156"/>
      <c r="O394" s="70" t="s">
        <v>171</v>
      </c>
      <c r="P394" s="39"/>
      <c r="Q394" s="66"/>
      <c r="R394" s="70" t="str">
        <f t="shared" si="37"/>
        <v/>
      </c>
      <c r="S394" s="66"/>
      <c r="T394" s="70" t="str">
        <f t="shared" si="38"/>
        <v/>
      </c>
      <c r="U394" s="67"/>
      <c r="AA394" s="42"/>
      <c r="AB394" s="44" t="str">
        <f>IF($P394="","0",VLOOKUP($P394,登録データ!$U$4:$V$21,2,FALSE))</f>
        <v>0</v>
      </c>
      <c r="AC394" s="44" t="str">
        <f t="shared" si="39"/>
        <v>00</v>
      </c>
      <c r="AD394" s="44" t="str">
        <f t="shared" si="40"/>
        <v/>
      </c>
      <c r="AE394" s="44" t="str">
        <f t="shared" si="35"/>
        <v>000000</v>
      </c>
      <c r="AF394" s="44" t="str">
        <f t="shared" si="36"/>
        <v/>
      </c>
      <c r="AG394" s="44" t="str">
        <f t="shared" si="41"/>
        <v/>
      </c>
      <c r="AH394" s="147"/>
      <c r="AI394" s="147"/>
    </row>
    <row r="395" spans="2:35" ht="19.5" thickBot="1">
      <c r="B395" s="150"/>
      <c r="C395" s="166"/>
      <c r="D395" s="157"/>
      <c r="E395" s="158"/>
      <c r="F395" s="159"/>
      <c r="G395" s="157"/>
      <c r="H395" s="158"/>
      <c r="I395" s="159"/>
      <c r="J395" s="157"/>
      <c r="K395" s="159"/>
      <c r="L395" s="157"/>
      <c r="M395" s="158"/>
      <c r="N395" s="159"/>
      <c r="O395" s="12" t="s">
        <v>206</v>
      </c>
      <c r="P395" s="79"/>
      <c r="Q395" s="50"/>
      <c r="R395" s="12" t="str">
        <f t="shared" si="37"/>
        <v/>
      </c>
      <c r="S395" s="50"/>
      <c r="T395" s="12" t="str">
        <f t="shared" si="38"/>
        <v/>
      </c>
      <c r="U395" s="77"/>
      <c r="AA395" s="42"/>
      <c r="AB395" s="44" t="str">
        <f>IF($P395="","0",VLOOKUP($P395,登録データ!$U$4:$V$21,2,FALSE))</f>
        <v>0</v>
      </c>
      <c r="AC395" s="44" t="str">
        <f t="shared" si="39"/>
        <v>00</v>
      </c>
      <c r="AD395" s="44" t="str">
        <f t="shared" si="40"/>
        <v/>
      </c>
      <c r="AE395" s="44" t="str">
        <f t="shared" si="35"/>
        <v>000000</v>
      </c>
      <c r="AF395" s="44" t="str">
        <f t="shared" si="36"/>
        <v/>
      </c>
      <c r="AG395" s="44" t="str">
        <f t="shared" si="41"/>
        <v/>
      </c>
      <c r="AH395" s="147"/>
      <c r="AI395" s="147"/>
    </row>
    <row r="396" spans="2:35" ht="19.5" thickTop="1">
      <c r="B396" s="130">
        <v>126</v>
      </c>
      <c r="C396" s="164"/>
      <c r="D396" s="151"/>
      <c r="E396" s="152"/>
      <c r="F396" s="153"/>
      <c r="G396" s="151"/>
      <c r="H396" s="152"/>
      <c r="I396" s="153"/>
      <c r="J396" s="151"/>
      <c r="K396" s="153"/>
      <c r="L396" s="151"/>
      <c r="M396" s="152"/>
      <c r="N396" s="153"/>
      <c r="O396" s="70" t="s">
        <v>170</v>
      </c>
      <c r="P396" s="76"/>
      <c r="Q396" s="52"/>
      <c r="R396" s="24" t="str">
        <f t="shared" si="37"/>
        <v/>
      </c>
      <c r="S396" s="52"/>
      <c r="T396" s="24" t="str">
        <f t="shared" si="38"/>
        <v/>
      </c>
      <c r="U396" s="80"/>
      <c r="AA396" s="42"/>
      <c r="AB396" s="44" t="str">
        <f>IF($P396="","0",VLOOKUP($P396,登録データ!$U$4:$V$21,2,FALSE))</f>
        <v>0</v>
      </c>
      <c r="AC396" s="44" t="str">
        <f t="shared" si="39"/>
        <v>00</v>
      </c>
      <c r="AD396" s="44" t="str">
        <f t="shared" si="40"/>
        <v/>
      </c>
      <c r="AE396" s="44" t="str">
        <f t="shared" si="35"/>
        <v>000000</v>
      </c>
      <c r="AF396" s="44" t="str">
        <f t="shared" si="36"/>
        <v/>
      </c>
      <c r="AG396" s="44" t="str">
        <f t="shared" si="41"/>
        <v/>
      </c>
      <c r="AH396" s="147" t="str">
        <f>IF($C396="","",IF($C396="@",0,IF(COUNTIF($C$21:$C$620,$C396)=1,0,1)))</f>
        <v/>
      </c>
      <c r="AI396" s="147" t="str">
        <f>IF($L396="","",IF(OR($L396="東京都",$L396="北海道",$L396="大阪府",$L396="京都府",RIGHT($L396,1)="県"),0,1))</f>
        <v/>
      </c>
    </row>
    <row r="397" spans="2:35">
      <c r="B397" s="130"/>
      <c r="C397" s="165"/>
      <c r="D397" s="154"/>
      <c r="E397" s="155"/>
      <c r="F397" s="156"/>
      <c r="G397" s="154"/>
      <c r="H397" s="155"/>
      <c r="I397" s="156"/>
      <c r="J397" s="154"/>
      <c r="K397" s="156"/>
      <c r="L397" s="154"/>
      <c r="M397" s="155"/>
      <c r="N397" s="156"/>
      <c r="O397" s="70" t="s">
        <v>171</v>
      </c>
      <c r="P397" s="39"/>
      <c r="Q397" s="66"/>
      <c r="R397" s="70" t="str">
        <f t="shared" si="37"/>
        <v/>
      </c>
      <c r="S397" s="66"/>
      <c r="T397" s="70" t="str">
        <f t="shared" si="38"/>
        <v/>
      </c>
      <c r="U397" s="67"/>
      <c r="AA397" s="42"/>
      <c r="AB397" s="44" t="str">
        <f>IF($P397="","0",VLOOKUP($P397,登録データ!$U$4:$V$21,2,FALSE))</f>
        <v>0</v>
      </c>
      <c r="AC397" s="44" t="str">
        <f t="shared" si="39"/>
        <v>00</v>
      </c>
      <c r="AD397" s="44" t="str">
        <f t="shared" si="40"/>
        <v/>
      </c>
      <c r="AE397" s="44" t="str">
        <f t="shared" si="35"/>
        <v>000000</v>
      </c>
      <c r="AF397" s="44" t="str">
        <f t="shared" si="36"/>
        <v/>
      </c>
      <c r="AG397" s="44" t="str">
        <f t="shared" si="41"/>
        <v/>
      </c>
      <c r="AH397" s="147"/>
      <c r="AI397" s="147"/>
    </row>
    <row r="398" spans="2:35" ht="19.5" thickBot="1">
      <c r="B398" s="150"/>
      <c r="C398" s="166"/>
      <c r="D398" s="157"/>
      <c r="E398" s="158"/>
      <c r="F398" s="159"/>
      <c r="G398" s="157"/>
      <c r="H398" s="158"/>
      <c r="I398" s="159"/>
      <c r="J398" s="157"/>
      <c r="K398" s="159"/>
      <c r="L398" s="157"/>
      <c r="M398" s="158"/>
      <c r="N398" s="159"/>
      <c r="O398" s="12" t="s">
        <v>206</v>
      </c>
      <c r="P398" s="79"/>
      <c r="Q398" s="50"/>
      <c r="R398" s="12" t="str">
        <f t="shared" si="37"/>
        <v/>
      </c>
      <c r="S398" s="50"/>
      <c r="T398" s="12" t="str">
        <f t="shared" si="38"/>
        <v/>
      </c>
      <c r="U398" s="77"/>
      <c r="AA398" s="42"/>
      <c r="AB398" s="44" t="str">
        <f>IF($P398="","0",VLOOKUP($P398,登録データ!$U$4:$V$21,2,FALSE))</f>
        <v>0</v>
      </c>
      <c r="AC398" s="44" t="str">
        <f t="shared" si="39"/>
        <v>00</v>
      </c>
      <c r="AD398" s="44" t="str">
        <f t="shared" si="40"/>
        <v/>
      </c>
      <c r="AE398" s="44" t="str">
        <f t="shared" si="35"/>
        <v>000000</v>
      </c>
      <c r="AF398" s="44" t="str">
        <f t="shared" si="36"/>
        <v/>
      </c>
      <c r="AG398" s="44" t="str">
        <f t="shared" si="41"/>
        <v/>
      </c>
      <c r="AH398" s="147"/>
      <c r="AI398" s="147"/>
    </row>
    <row r="399" spans="2:35" ht="19.5" thickTop="1">
      <c r="B399" s="130">
        <v>127</v>
      </c>
      <c r="C399" s="164"/>
      <c r="D399" s="151"/>
      <c r="E399" s="152"/>
      <c r="F399" s="153"/>
      <c r="G399" s="151"/>
      <c r="H399" s="152"/>
      <c r="I399" s="153"/>
      <c r="J399" s="151"/>
      <c r="K399" s="153"/>
      <c r="L399" s="151"/>
      <c r="M399" s="152"/>
      <c r="N399" s="153"/>
      <c r="O399" s="70" t="s">
        <v>170</v>
      </c>
      <c r="P399" s="76"/>
      <c r="Q399" s="52"/>
      <c r="R399" s="24" t="str">
        <f t="shared" si="37"/>
        <v/>
      </c>
      <c r="S399" s="52"/>
      <c r="T399" s="24" t="str">
        <f t="shared" si="38"/>
        <v/>
      </c>
      <c r="U399" s="80"/>
      <c r="AA399" s="42"/>
      <c r="AB399" s="44" t="str">
        <f>IF($P399="","0",VLOOKUP($P399,登録データ!$U$4:$V$21,2,FALSE))</f>
        <v>0</v>
      </c>
      <c r="AC399" s="44" t="str">
        <f t="shared" si="39"/>
        <v>00</v>
      </c>
      <c r="AD399" s="44" t="str">
        <f t="shared" si="40"/>
        <v/>
      </c>
      <c r="AE399" s="44" t="str">
        <f t="shared" si="35"/>
        <v>000000</v>
      </c>
      <c r="AF399" s="44" t="str">
        <f t="shared" si="36"/>
        <v/>
      </c>
      <c r="AG399" s="44" t="str">
        <f t="shared" si="41"/>
        <v/>
      </c>
      <c r="AH399" s="147" t="str">
        <f>IF($C399="","",IF($C399="@",0,IF(COUNTIF($C$21:$C$620,$C399)=1,0,1)))</f>
        <v/>
      </c>
      <c r="AI399" s="147" t="str">
        <f>IF($L399="","",IF(OR($L399="東京都",$L399="北海道",$L399="大阪府",$L399="京都府",RIGHT($L399,1)="県"),0,1))</f>
        <v/>
      </c>
    </row>
    <row r="400" spans="2:35">
      <c r="B400" s="130"/>
      <c r="C400" s="165"/>
      <c r="D400" s="154"/>
      <c r="E400" s="155"/>
      <c r="F400" s="156"/>
      <c r="G400" s="154"/>
      <c r="H400" s="155"/>
      <c r="I400" s="156"/>
      <c r="J400" s="154"/>
      <c r="K400" s="156"/>
      <c r="L400" s="154"/>
      <c r="M400" s="155"/>
      <c r="N400" s="156"/>
      <c r="O400" s="70" t="s">
        <v>171</v>
      </c>
      <c r="P400" s="39"/>
      <c r="Q400" s="66"/>
      <c r="R400" s="70" t="str">
        <f t="shared" si="37"/>
        <v/>
      </c>
      <c r="S400" s="66"/>
      <c r="T400" s="70" t="str">
        <f t="shared" si="38"/>
        <v/>
      </c>
      <c r="U400" s="67"/>
      <c r="AA400" s="42"/>
      <c r="AB400" s="44" t="str">
        <f>IF($P400="","0",VLOOKUP($P400,登録データ!$U$4:$V$21,2,FALSE))</f>
        <v>0</v>
      </c>
      <c r="AC400" s="44" t="str">
        <f t="shared" si="39"/>
        <v>00</v>
      </c>
      <c r="AD400" s="44" t="str">
        <f t="shared" si="40"/>
        <v/>
      </c>
      <c r="AE400" s="44" t="str">
        <f t="shared" si="35"/>
        <v>000000</v>
      </c>
      <c r="AF400" s="44" t="str">
        <f t="shared" si="36"/>
        <v/>
      </c>
      <c r="AG400" s="44" t="str">
        <f t="shared" si="41"/>
        <v/>
      </c>
      <c r="AH400" s="147"/>
      <c r="AI400" s="147"/>
    </row>
    <row r="401" spans="2:35" ht="19.5" thickBot="1">
      <c r="B401" s="150"/>
      <c r="C401" s="166"/>
      <c r="D401" s="157"/>
      <c r="E401" s="158"/>
      <c r="F401" s="159"/>
      <c r="G401" s="157"/>
      <c r="H401" s="158"/>
      <c r="I401" s="159"/>
      <c r="J401" s="157"/>
      <c r="K401" s="159"/>
      <c r="L401" s="157"/>
      <c r="M401" s="158"/>
      <c r="N401" s="159"/>
      <c r="O401" s="12" t="s">
        <v>206</v>
      </c>
      <c r="P401" s="79"/>
      <c r="Q401" s="50"/>
      <c r="R401" s="12" t="str">
        <f t="shared" si="37"/>
        <v/>
      </c>
      <c r="S401" s="50"/>
      <c r="T401" s="12" t="str">
        <f t="shared" si="38"/>
        <v/>
      </c>
      <c r="U401" s="77"/>
      <c r="AA401" s="42"/>
      <c r="AB401" s="44" t="str">
        <f>IF($P401="","0",VLOOKUP($P401,登録データ!$U$4:$V$21,2,FALSE))</f>
        <v>0</v>
      </c>
      <c r="AC401" s="44" t="str">
        <f t="shared" si="39"/>
        <v>00</v>
      </c>
      <c r="AD401" s="44" t="str">
        <f t="shared" si="40"/>
        <v/>
      </c>
      <c r="AE401" s="44" t="str">
        <f t="shared" si="35"/>
        <v>000000</v>
      </c>
      <c r="AF401" s="44" t="str">
        <f t="shared" si="36"/>
        <v/>
      </c>
      <c r="AG401" s="44" t="str">
        <f t="shared" si="41"/>
        <v/>
      </c>
      <c r="AH401" s="147"/>
      <c r="AI401" s="147"/>
    </row>
    <row r="402" spans="2:35" ht="19.5" thickTop="1">
      <c r="B402" s="130">
        <v>128</v>
      </c>
      <c r="C402" s="164"/>
      <c r="D402" s="151"/>
      <c r="E402" s="152"/>
      <c r="F402" s="153"/>
      <c r="G402" s="151"/>
      <c r="H402" s="152"/>
      <c r="I402" s="153"/>
      <c r="J402" s="151"/>
      <c r="K402" s="153"/>
      <c r="L402" s="151"/>
      <c r="M402" s="152"/>
      <c r="N402" s="153"/>
      <c r="O402" s="70" t="s">
        <v>170</v>
      </c>
      <c r="P402" s="76"/>
      <c r="Q402" s="52"/>
      <c r="R402" s="24" t="str">
        <f t="shared" si="37"/>
        <v/>
      </c>
      <c r="S402" s="52"/>
      <c r="T402" s="24" t="str">
        <f t="shared" si="38"/>
        <v/>
      </c>
      <c r="U402" s="80"/>
      <c r="AA402" s="42"/>
      <c r="AB402" s="44" t="str">
        <f>IF($P402="","0",VLOOKUP($P402,登録データ!$U$4:$V$21,2,FALSE))</f>
        <v>0</v>
      </c>
      <c r="AC402" s="44" t="str">
        <f t="shared" si="39"/>
        <v>00</v>
      </c>
      <c r="AD402" s="44" t="str">
        <f t="shared" si="40"/>
        <v/>
      </c>
      <c r="AE402" s="44" t="str">
        <f t="shared" si="35"/>
        <v>000000</v>
      </c>
      <c r="AF402" s="44" t="str">
        <f t="shared" si="36"/>
        <v/>
      </c>
      <c r="AG402" s="44" t="str">
        <f t="shared" si="41"/>
        <v/>
      </c>
      <c r="AH402" s="147" t="str">
        <f>IF($C402="","",IF($C402="@",0,IF(COUNTIF($C$21:$C$620,$C402)=1,0,1)))</f>
        <v/>
      </c>
      <c r="AI402" s="147" t="str">
        <f>IF($L402="","",IF(OR($L402="東京都",$L402="北海道",$L402="大阪府",$L402="京都府",RIGHT($L402,1)="県"),0,1))</f>
        <v/>
      </c>
    </row>
    <row r="403" spans="2:35">
      <c r="B403" s="130"/>
      <c r="C403" s="165"/>
      <c r="D403" s="154"/>
      <c r="E403" s="155"/>
      <c r="F403" s="156"/>
      <c r="G403" s="154"/>
      <c r="H403" s="155"/>
      <c r="I403" s="156"/>
      <c r="J403" s="154"/>
      <c r="K403" s="156"/>
      <c r="L403" s="154"/>
      <c r="M403" s="155"/>
      <c r="N403" s="156"/>
      <c r="O403" s="70" t="s">
        <v>171</v>
      </c>
      <c r="P403" s="39"/>
      <c r="Q403" s="66"/>
      <c r="R403" s="70" t="str">
        <f t="shared" si="37"/>
        <v/>
      </c>
      <c r="S403" s="66"/>
      <c r="T403" s="70" t="str">
        <f t="shared" si="38"/>
        <v/>
      </c>
      <c r="U403" s="67"/>
      <c r="AA403" s="42"/>
      <c r="AB403" s="44" t="str">
        <f>IF($P403="","0",VLOOKUP($P403,登録データ!$U$4:$V$21,2,FALSE))</f>
        <v>0</v>
      </c>
      <c r="AC403" s="44" t="str">
        <f t="shared" si="39"/>
        <v>00</v>
      </c>
      <c r="AD403" s="44" t="str">
        <f t="shared" si="40"/>
        <v/>
      </c>
      <c r="AE403" s="44" t="str">
        <f t="shared" si="35"/>
        <v>000000</v>
      </c>
      <c r="AF403" s="44" t="str">
        <f t="shared" si="36"/>
        <v/>
      </c>
      <c r="AG403" s="44" t="str">
        <f t="shared" si="41"/>
        <v/>
      </c>
      <c r="AH403" s="147"/>
      <c r="AI403" s="147"/>
    </row>
    <row r="404" spans="2:35" ht="19.5" thickBot="1">
      <c r="B404" s="150"/>
      <c r="C404" s="166"/>
      <c r="D404" s="157"/>
      <c r="E404" s="158"/>
      <c r="F404" s="159"/>
      <c r="G404" s="157"/>
      <c r="H404" s="158"/>
      <c r="I404" s="159"/>
      <c r="J404" s="157"/>
      <c r="K404" s="159"/>
      <c r="L404" s="157"/>
      <c r="M404" s="158"/>
      <c r="N404" s="159"/>
      <c r="O404" s="12" t="s">
        <v>206</v>
      </c>
      <c r="P404" s="79"/>
      <c r="Q404" s="50"/>
      <c r="R404" s="12" t="str">
        <f t="shared" si="37"/>
        <v/>
      </c>
      <c r="S404" s="50"/>
      <c r="T404" s="12" t="str">
        <f t="shared" si="38"/>
        <v/>
      </c>
      <c r="U404" s="77"/>
      <c r="AA404" s="42"/>
      <c r="AB404" s="44" t="str">
        <f>IF($P404="","0",VLOOKUP($P404,登録データ!$U$4:$V$21,2,FALSE))</f>
        <v>0</v>
      </c>
      <c r="AC404" s="44" t="str">
        <f t="shared" si="39"/>
        <v>00</v>
      </c>
      <c r="AD404" s="44" t="str">
        <f t="shared" si="40"/>
        <v/>
      </c>
      <c r="AE404" s="44" t="str">
        <f t="shared" si="35"/>
        <v>000000</v>
      </c>
      <c r="AF404" s="44" t="str">
        <f t="shared" si="36"/>
        <v/>
      </c>
      <c r="AG404" s="44" t="str">
        <f t="shared" si="41"/>
        <v/>
      </c>
      <c r="AH404" s="147"/>
      <c r="AI404" s="147"/>
    </row>
    <row r="405" spans="2:35" ht="19.5" thickTop="1">
      <c r="B405" s="130">
        <v>129</v>
      </c>
      <c r="C405" s="164"/>
      <c r="D405" s="151"/>
      <c r="E405" s="152"/>
      <c r="F405" s="153"/>
      <c r="G405" s="151"/>
      <c r="H405" s="152"/>
      <c r="I405" s="153"/>
      <c r="J405" s="151"/>
      <c r="K405" s="153"/>
      <c r="L405" s="151"/>
      <c r="M405" s="152"/>
      <c r="N405" s="153"/>
      <c r="O405" s="70" t="s">
        <v>170</v>
      </c>
      <c r="P405" s="76"/>
      <c r="Q405" s="52"/>
      <c r="R405" s="24" t="str">
        <f t="shared" si="37"/>
        <v/>
      </c>
      <c r="S405" s="52"/>
      <c r="T405" s="24" t="str">
        <f t="shared" si="38"/>
        <v/>
      </c>
      <c r="U405" s="80"/>
      <c r="AA405" s="42"/>
      <c r="AB405" s="44" t="str">
        <f>IF($P405="","0",VLOOKUP($P405,登録データ!$U$4:$V$21,2,FALSE))</f>
        <v>0</v>
      </c>
      <c r="AC405" s="44" t="str">
        <f t="shared" si="39"/>
        <v>00</v>
      </c>
      <c r="AD405" s="44" t="str">
        <f t="shared" si="40"/>
        <v/>
      </c>
      <c r="AE405" s="44" t="str">
        <f t="shared" ref="AE405:AE468" si="42">IF($AD405=2,IF($S405="","0000",CONCATENATE(RIGHT($S405+100,2),$AC405)),IF($S405="","000000",CONCATENATE(RIGHT($Q405+100,2),RIGHT($S405+100,2),$AC405)))</f>
        <v>000000</v>
      </c>
      <c r="AF405" s="44" t="str">
        <f t="shared" ref="AF405:AF468" si="43">IF($P405="","",CONCATENATE($AB405," ",IF($AD405=1,RIGHT($AE405+10000000,7),RIGHT($AE405+100000,5))))</f>
        <v/>
      </c>
      <c r="AG405" s="44" t="str">
        <f t="shared" si="41"/>
        <v/>
      </c>
      <c r="AH405" s="147" t="str">
        <f>IF($C405="","",IF($C405="@",0,IF(COUNTIF($C$21:$C$620,$C405)=1,0,1)))</f>
        <v/>
      </c>
      <c r="AI405" s="147" t="str">
        <f>IF($L405="","",IF(OR($L405="東京都",$L405="北海道",$L405="大阪府",$L405="京都府",RIGHT($L405,1)="県"),0,1))</f>
        <v/>
      </c>
    </row>
    <row r="406" spans="2:35">
      <c r="B406" s="130"/>
      <c r="C406" s="165"/>
      <c r="D406" s="154"/>
      <c r="E406" s="155"/>
      <c r="F406" s="156"/>
      <c r="G406" s="154"/>
      <c r="H406" s="155"/>
      <c r="I406" s="156"/>
      <c r="J406" s="154"/>
      <c r="K406" s="156"/>
      <c r="L406" s="154"/>
      <c r="M406" s="155"/>
      <c r="N406" s="156"/>
      <c r="O406" s="70" t="s">
        <v>171</v>
      </c>
      <c r="P406" s="39"/>
      <c r="Q406" s="66"/>
      <c r="R406" s="70" t="str">
        <f t="shared" ref="R406:R469" si="44">IF($P406="","",IF(OR(RIGHT($P406,1)="m",RIGHT($P406,1)="H"),"分",""))</f>
        <v/>
      </c>
      <c r="S406" s="66"/>
      <c r="T406" s="70" t="str">
        <f t="shared" ref="T406:T469" si="45">IF($P406="","",IF(OR(RIGHT($P406,1)="m",RIGHT($P406,1)="H"),"秒","m"))</f>
        <v/>
      </c>
      <c r="U406" s="67"/>
      <c r="AA406" s="42"/>
      <c r="AB406" s="44" t="str">
        <f>IF($P406="","0",VLOOKUP($P406,登録データ!$U$4:$V$21,2,FALSE))</f>
        <v>0</v>
      </c>
      <c r="AC406" s="44" t="str">
        <f t="shared" ref="AC406:AC469" si="46">IF($U406="","00",IF(LEN($U406)=1,$U406*10,$U406))</f>
        <v>00</v>
      </c>
      <c r="AD406" s="44" t="str">
        <f t="shared" ref="AD406:AD469" si="47">IF($P406="","",IF(OR(RIGHT($P406,1)="m",RIGHT($P406,1)="H"),1,2))</f>
        <v/>
      </c>
      <c r="AE406" s="44" t="str">
        <f t="shared" si="42"/>
        <v>000000</v>
      </c>
      <c r="AF406" s="44" t="str">
        <f t="shared" si="43"/>
        <v/>
      </c>
      <c r="AG406" s="44" t="str">
        <f t="shared" ref="AG406:AG469" si="48">IF($S406="","",IF(OR(VALUE($S406)&lt;60,$T406="m"),0,1))</f>
        <v/>
      </c>
      <c r="AH406" s="147"/>
      <c r="AI406" s="147"/>
    </row>
    <row r="407" spans="2:35" ht="19.5" thickBot="1">
      <c r="B407" s="150"/>
      <c r="C407" s="166"/>
      <c r="D407" s="157"/>
      <c r="E407" s="158"/>
      <c r="F407" s="159"/>
      <c r="G407" s="157"/>
      <c r="H407" s="158"/>
      <c r="I407" s="159"/>
      <c r="J407" s="157"/>
      <c r="K407" s="159"/>
      <c r="L407" s="157"/>
      <c r="M407" s="158"/>
      <c r="N407" s="159"/>
      <c r="O407" s="12" t="s">
        <v>206</v>
      </c>
      <c r="P407" s="79"/>
      <c r="Q407" s="50"/>
      <c r="R407" s="12" t="str">
        <f t="shared" si="44"/>
        <v/>
      </c>
      <c r="S407" s="50"/>
      <c r="T407" s="12" t="str">
        <f t="shared" si="45"/>
        <v/>
      </c>
      <c r="U407" s="77"/>
      <c r="AA407" s="42"/>
      <c r="AB407" s="44" t="str">
        <f>IF($P407="","0",VLOOKUP($P407,登録データ!$U$4:$V$21,2,FALSE))</f>
        <v>0</v>
      </c>
      <c r="AC407" s="44" t="str">
        <f t="shared" si="46"/>
        <v>00</v>
      </c>
      <c r="AD407" s="44" t="str">
        <f t="shared" si="47"/>
        <v/>
      </c>
      <c r="AE407" s="44" t="str">
        <f t="shared" si="42"/>
        <v>000000</v>
      </c>
      <c r="AF407" s="44" t="str">
        <f t="shared" si="43"/>
        <v/>
      </c>
      <c r="AG407" s="44" t="str">
        <f t="shared" si="48"/>
        <v/>
      </c>
      <c r="AH407" s="147"/>
      <c r="AI407" s="147"/>
    </row>
    <row r="408" spans="2:35" ht="19.5" thickTop="1">
      <c r="B408" s="130">
        <v>130</v>
      </c>
      <c r="C408" s="164"/>
      <c r="D408" s="151"/>
      <c r="E408" s="152"/>
      <c r="F408" s="153"/>
      <c r="G408" s="151"/>
      <c r="H408" s="152"/>
      <c r="I408" s="153"/>
      <c r="J408" s="151"/>
      <c r="K408" s="153"/>
      <c r="L408" s="151"/>
      <c r="M408" s="152"/>
      <c r="N408" s="153"/>
      <c r="O408" s="70" t="s">
        <v>170</v>
      </c>
      <c r="P408" s="76"/>
      <c r="Q408" s="52"/>
      <c r="R408" s="24" t="str">
        <f t="shared" si="44"/>
        <v/>
      </c>
      <c r="S408" s="52"/>
      <c r="T408" s="24" t="str">
        <f t="shared" si="45"/>
        <v/>
      </c>
      <c r="U408" s="80"/>
      <c r="AA408" s="42"/>
      <c r="AB408" s="44" t="str">
        <f>IF($P408="","0",VLOOKUP($P408,登録データ!$U$4:$V$21,2,FALSE))</f>
        <v>0</v>
      </c>
      <c r="AC408" s="44" t="str">
        <f t="shared" si="46"/>
        <v>00</v>
      </c>
      <c r="AD408" s="44" t="str">
        <f t="shared" si="47"/>
        <v/>
      </c>
      <c r="AE408" s="44" t="str">
        <f t="shared" si="42"/>
        <v>000000</v>
      </c>
      <c r="AF408" s="44" t="str">
        <f t="shared" si="43"/>
        <v/>
      </c>
      <c r="AG408" s="44" t="str">
        <f t="shared" si="48"/>
        <v/>
      </c>
      <c r="AH408" s="147" t="str">
        <f>IF($C408="","",IF($C408="@",0,IF(COUNTIF($C$21:$C$620,$C408)=1,0,1)))</f>
        <v/>
      </c>
      <c r="AI408" s="147" t="str">
        <f>IF($L408="","",IF(OR($L408="東京都",$L408="北海道",$L408="大阪府",$L408="京都府",RIGHT($L408,1)="県"),0,1))</f>
        <v/>
      </c>
    </row>
    <row r="409" spans="2:35">
      <c r="B409" s="130"/>
      <c r="C409" s="165"/>
      <c r="D409" s="154"/>
      <c r="E409" s="155"/>
      <c r="F409" s="156"/>
      <c r="G409" s="154"/>
      <c r="H409" s="155"/>
      <c r="I409" s="156"/>
      <c r="J409" s="154"/>
      <c r="K409" s="156"/>
      <c r="L409" s="154"/>
      <c r="M409" s="155"/>
      <c r="N409" s="156"/>
      <c r="O409" s="70" t="s">
        <v>171</v>
      </c>
      <c r="P409" s="39"/>
      <c r="Q409" s="66"/>
      <c r="R409" s="70" t="str">
        <f t="shared" si="44"/>
        <v/>
      </c>
      <c r="S409" s="66"/>
      <c r="T409" s="70" t="str">
        <f t="shared" si="45"/>
        <v/>
      </c>
      <c r="U409" s="67"/>
      <c r="AA409" s="42"/>
      <c r="AB409" s="44" t="str">
        <f>IF($P409="","0",VLOOKUP($P409,登録データ!$U$4:$V$21,2,FALSE))</f>
        <v>0</v>
      </c>
      <c r="AC409" s="44" t="str">
        <f t="shared" si="46"/>
        <v>00</v>
      </c>
      <c r="AD409" s="44" t="str">
        <f t="shared" si="47"/>
        <v/>
      </c>
      <c r="AE409" s="44" t="str">
        <f t="shared" si="42"/>
        <v>000000</v>
      </c>
      <c r="AF409" s="44" t="str">
        <f t="shared" si="43"/>
        <v/>
      </c>
      <c r="AG409" s="44" t="str">
        <f t="shared" si="48"/>
        <v/>
      </c>
      <c r="AH409" s="147"/>
      <c r="AI409" s="147"/>
    </row>
    <row r="410" spans="2:35" ht="19.5" thickBot="1">
      <c r="B410" s="150"/>
      <c r="C410" s="166"/>
      <c r="D410" s="157"/>
      <c r="E410" s="158"/>
      <c r="F410" s="159"/>
      <c r="G410" s="157"/>
      <c r="H410" s="158"/>
      <c r="I410" s="159"/>
      <c r="J410" s="157"/>
      <c r="K410" s="159"/>
      <c r="L410" s="157"/>
      <c r="M410" s="158"/>
      <c r="N410" s="159"/>
      <c r="O410" s="12" t="s">
        <v>206</v>
      </c>
      <c r="P410" s="79"/>
      <c r="Q410" s="50"/>
      <c r="R410" s="12" t="str">
        <f t="shared" si="44"/>
        <v/>
      </c>
      <c r="S410" s="50"/>
      <c r="T410" s="12" t="str">
        <f t="shared" si="45"/>
        <v/>
      </c>
      <c r="U410" s="77"/>
      <c r="AA410" s="42"/>
      <c r="AB410" s="44" t="str">
        <f>IF($P410="","0",VLOOKUP($P410,登録データ!$U$4:$V$21,2,FALSE))</f>
        <v>0</v>
      </c>
      <c r="AC410" s="44" t="str">
        <f t="shared" si="46"/>
        <v>00</v>
      </c>
      <c r="AD410" s="44" t="str">
        <f t="shared" si="47"/>
        <v/>
      </c>
      <c r="AE410" s="44" t="str">
        <f t="shared" si="42"/>
        <v>000000</v>
      </c>
      <c r="AF410" s="44" t="str">
        <f t="shared" si="43"/>
        <v/>
      </c>
      <c r="AG410" s="44" t="str">
        <f t="shared" si="48"/>
        <v/>
      </c>
      <c r="AH410" s="147"/>
      <c r="AI410" s="147"/>
    </row>
    <row r="411" spans="2:35" ht="19.5" thickTop="1">
      <c r="B411" s="130">
        <v>131</v>
      </c>
      <c r="C411" s="164"/>
      <c r="D411" s="151"/>
      <c r="E411" s="152"/>
      <c r="F411" s="153"/>
      <c r="G411" s="151"/>
      <c r="H411" s="152"/>
      <c r="I411" s="153"/>
      <c r="J411" s="151"/>
      <c r="K411" s="153"/>
      <c r="L411" s="151"/>
      <c r="M411" s="152"/>
      <c r="N411" s="153"/>
      <c r="O411" s="70" t="s">
        <v>170</v>
      </c>
      <c r="P411" s="76"/>
      <c r="Q411" s="52"/>
      <c r="R411" s="24" t="str">
        <f t="shared" si="44"/>
        <v/>
      </c>
      <c r="S411" s="52"/>
      <c r="T411" s="24" t="str">
        <f t="shared" si="45"/>
        <v/>
      </c>
      <c r="U411" s="80"/>
      <c r="AA411" s="42"/>
      <c r="AB411" s="44" t="str">
        <f>IF($P411="","0",VLOOKUP($P411,登録データ!$U$4:$V$21,2,FALSE))</f>
        <v>0</v>
      </c>
      <c r="AC411" s="44" t="str">
        <f t="shared" si="46"/>
        <v>00</v>
      </c>
      <c r="AD411" s="44" t="str">
        <f t="shared" si="47"/>
        <v/>
      </c>
      <c r="AE411" s="44" t="str">
        <f t="shared" si="42"/>
        <v>000000</v>
      </c>
      <c r="AF411" s="44" t="str">
        <f t="shared" si="43"/>
        <v/>
      </c>
      <c r="AG411" s="44" t="str">
        <f t="shared" si="48"/>
        <v/>
      </c>
      <c r="AH411" s="147" t="str">
        <f>IF($C411="","",IF($C411="@",0,IF(COUNTIF($C$21:$C$620,$C411)=1,0,1)))</f>
        <v/>
      </c>
      <c r="AI411" s="147" t="str">
        <f>IF($L411="","",IF(OR($L411="東京都",$L411="北海道",$L411="大阪府",$L411="京都府",RIGHT($L411,1)="県"),0,1))</f>
        <v/>
      </c>
    </row>
    <row r="412" spans="2:35">
      <c r="B412" s="130"/>
      <c r="C412" s="165"/>
      <c r="D412" s="154"/>
      <c r="E412" s="155"/>
      <c r="F412" s="156"/>
      <c r="G412" s="154"/>
      <c r="H412" s="155"/>
      <c r="I412" s="156"/>
      <c r="J412" s="154"/>
      <c r="K412" s="156"/>
      <c r="L412" s="154"/>
      <c r="M412" s="155"/>
      <c r="N412" s="156"/>
      <c r="O412" s="70" t="s">
        <v>171</v>
      </c>
      <c r="P412" s="39"/>
      <c r="Q412" s="66"/>
      <c r="R412" s="70" t="str">
        <f t="shared" si="44"/>
        <v/>
      </c>
      <c r="S412" s="66"/>
      <c r="T412" s="70" t="str">
        <f t="shared" si="45"/>
        <v/>
      </c>
      <c r="U412" s="67"/>
      <c r="AA412" s="42"/>
      <c r="AB412" s="44" t="str">
        <f>IF($P412="","0",VLOOKUP($P412,登録データ!$U$4:$V$21,2,FALSE))</f>
        <v>0</v>
      </c>
      <c r="AC412" s="44" t="str">
        <f t="shared" si="46"/>
        <v>00</v>
      </c>
      <c r="AD412" s="44" t="str">
        <f t="shared" si="47"/>
        <v/>
      </c>
      <c r="AE412" s="44" t="str">
        <f t="shared" si="42"/>
        <v>000000</v>
      </c>
      <c r="AF412" s="44" t="str">
        <f t="shared" si="43"/>
        <v/>
      </c>
      <c r="AG412" s="44" t="str">
        <f t="shared" si="48"/>
        <v/>
      </c>
      <c r="AH412" s="147"/>
      <c r="AI412" s="147"/>
    </row>
    <row r="413" spans="2:35" ht="19.5" thickBot="1">
      <c r="B413" s="150"/>
      <c r="C413" s="166"/>
      <c r="D413" s="157"/>
      <c r="E413" s="158"/>
      <c r="F413" s="159"/>
      <c r="G413" s="157"/>
      <c r="H413" s="158"/>
      <c r="I413" s="159"/>
      <c r="J413" s="157"/>
      <c r="K413" s="159"/>
      <c r="L413" s="157"/>
      <c r="M413" s="158"/>
      <c r="N413" s="159"/>
      <c r="O413" s="12" t="s">
        <v>206</v>
      </c>
      <c r="P413" s="79"/>
      <c r="Q413" s="50"/>
      <c r="R413" s="12" t="str">
        <f t="shared" si="44"/>
        <v/>
      </c>
      <c r="S413" s="50"/>
      <c r="T413" s="12" t="str">
        <f t="shared" si="45"/>
        <v/>
      </c>
      <c r="U413" s="77"/>
      <c r="AA413" s="42"/>
      <c r="AB413" s="44" t="str">
        <f>IF($P413="","0",VLOOKUP($P413,登録データ!$U$4:$V$21,2,FALSE))</f>
        <v>0</v>
      </c>
      <c r="AC413" s="44" t="str">
        <f t="shared" si="46"/>
        <v>00</v>
      </c>
      <c r="AD413" s="44" t="str">
        <f t="shared" si="47"/>
        <v/>
      </c>
      <c r="AE413" s="44" t="str">
        <f t="shared" si="42"/>
        <v>000000</v>
      </c>
      <c r="AF413" s="44" t="str">
        <f t="shared" si="43"/>
        <v/>
      </c>
      <c r="AG413" s="44" t="str">
        <f t="shared" si="48"/>
        <v/>
      </c>
      <c r="AH413" s="147"/>
      <c r="AI413" s="147"/>
    </row>
    <row r="414" spans="2:35" ht="19.5" thickTop="1">
      <c r="B414" s="130">
        <v>132</v>
      </c>
      <c r="C414" s="164"/>
      <c r="D414" s="151"/>
      <c r="E414" s="152"/>
      <c r="F414" s="153"/>
      <c r="G414" s="151"/>
      <c r="H414" s="152"/>
      <c r="I414" s="153"/>
      <c r="J414" s="151"/>
      <c r="K414" s="153"/>
      <c r="L414" s="151"/>
      <c r="M414" s="152"/>
      <c r="N414" s="153"/>
      <c r="O414" s="70" t="s">
        <v>170</v>
      </c>
      <c r="P414" s="76"/>
      <c r="Q414" s="52"/>
      <c r="R414" s="24" t="str">
        <f t="shared" si="44"/>
        <v/>
      </c>
      <c r="S414" s="52"/>
      <c r="T414" s="24" t="str">
        <f t="shared" si="45"/>
        <v/>
      </c>
      <c r="U414" s="80"/>
      <c r="AA414" s="42"/>
      <c r="AB414" s="44" t="str">
        <f>IF($P414="","0",VLOOKUP($P414,登録データ!$U$4:$V$21,2,FALSE))</f>
        <v>0</v>
      </c>
      <c r="AC414" s="44" t="str">
        <f t="shared" si="46"/>
        <v>00</v>
      </c>
      <c r="AD414" s="44" t="str">
        <f t="shared" si="47"/>
        <v/>
      </c>
      <c r="AE414" s="44" t="str">
        <f t="shared" si="42"/>
        <v>000000</v>
      </c>
      <c r="AF414" s="44" t="str">
        <f t="shared" si="43"/>
        <v/>
      </c>
      <c r="AG414" s="44" t="str">
        <f t="shared" si="48"/>
        <v/>
      </c>
      <c r="AH414" s="147" t="str">
        <f>IF($C414="","",IF($C414="@",0,IF(COUNTIF($C$21:$C$620,$C414)=1,0,1)))</f>
        <v/>
      </c>
      <c r="AI414" s="147" t="str">
        <f>IF($L414="","",IF(OR($L414="東京都",$L414="北海道",$L414="大阪府",$L414="京都府",RIGHT($L414,1)="県"),0,1))</f>
        <v/>
      </c>
    </row>
    <row r="415" spans="2:35">
      <c r="B415" s="130"/>
      <c r="C415" s="165"/>
      <c r="D415" s="154"/>
      <c r="E415" s="155"/>
      <c r="F415" s="156"/>
      <c r="G415" s="154"/>
      <c r="H415" s="155"/>
      <c r="I415" s="156"/>
      <c r="J415" s="154"/>
      <c r="K415" s="156"/>
      <c r="L415" s="154"/>
      <c r="M415" s="155"/>
      <c r="N415" s="156"/>
      <c r="O415" s="70" t="s">
        <v>171</v>
      </c>
      <c r="P415" s="39"/>
      <c r="Q415" s="66"/>
      <c r="R415" s="70" t="str">
        <f t="shared" si="44"/>
        <v/>
      </c>
      <c r="S415" s="66"/>
      <c r="T415" s="70" t="str">
        <f t="shared" si="45"/>
        <v/>
      </c>
      <c r="U415" s="67"/>
      <c r="AA415" s="42"/>
      <c r="AB415" s="44" t="str">
        <f>IF($P415="","0",VLOOKUP($P415,登録データ!$U$4:$V$21,2,FALSE))</f>
        <v>0</v>
      </c>
      <c r="AC415" s="44" t="str">
        <f t="shared" si="46"/>
        <v>00</v>
      </c>
      <c r="AD415" s="44" t="str">
        <f t="shared" si="47"/>
        <v/>
      </c>
      <c r="AE415" s="44" t="str">
        <f t="shared" si="42"/>
        <v>000000</v>
      </c>
      <c r="AF415" s="44" t="str">
        <f t="shared" si="43"/>
        <v/>
      </c>
      <c r="AG415" s="44" t="str">
        <f t="shared" si="48"/>
        <v/>
      </c>
      <c r="AH415" s="147"/>
      <c r="AI415" s="147"/>
    </row>
    <row r="416" spans="2:35" ht="19.5" thickBot="1">
      <c r="B416" s="150"/>
      <c r="C416" s="166"/>
      <c r="D416" s="157"/>
      <c r="E416" s="158"/>
      <c r="F416" s="159"/>
      <c r="G416" s="157"/>
      <c r="H416" s="158"/>
      <c r="I416" s="159"/>
      <c r="J416" s="157"/>
      <c r="K416" s="159"/>
      <c r="L416" s="157"/>
      <c r="M416" s="158"/>
      <c r="N416" s="159"/>
      <c r="O416" s="12" t="s">
        <v>206</v>
      </c>
      <c r="P416" s="79"/>
      <c r="Q416" s="50"/>
      <c r="R416" s="12" t="str">
        <f t="shared" si="44"/>
        <v/>
      </c>
      <c r="S416" s="50"/>
      <c r="T416" s="12" t="str">
        <f t="shared" si="45"/>
        <v/>
      </c>
      <c r="U416" s="77"/>
      <c r="AA416" s="42"/>
      <c r="AB416" s="44" t="str">
        <f>IF($P416="","0",VLOOKUP($P416,登録データ!$U$4:$V$21,2,FALSE))</f>
        <v>0</v>
      </c>
      <c r="AC416" s="44" t="str">
        <f t="shared" si="46"/>
        <v>00</v>
      </c>
      <c r="AD416" s="44" t="str">
        <f t="shared" si="47"/>
        <v/>
      </c>
      <c r="AE416" s="44" t="str">
        <f t="shared" si="42"/>
        <v>000000</v>
      </c>
      <c r="AF416" s="44" t="str">
        <f t="shared" si="43"/>
        <v/>
      </c>
      <c r="AG416" s="44" t="str">
        <f t="shared" si="48"/>
        <v/>
      </c>
      <c r="AH416" s="147"/>
      <c r="AI416" s="147"/>
    </row>
    <row r="417" spans="2:35" ht="19.5" thickTop="1">
      <c r="B417" s="130">
        <v>133</v>
      </c>
      <c r="C417" s="164"/>
      <c r="D417" s="151"/>
      <c r="E417" s="152"/>
      <c r="F417" s="153"/>
      <c r="G417" s="151"/>
      <c r="H417" s="152"/>
      <c r="I417" s="153"/>
      <c r="J417" s="151"/>
      <c r="K417" s="153"/>
      <c r="L417" s="151"/>
      <c r="M417" s="152"/>
      <c r="N417" s="153"/>
      <c r="O417" s="70" t="s">
        <v>170</v>
      </c>
      <c r="P417" s="76"/>
      <c r="Q417" s="52"/>
      <c r="R417" s="24" t="str">
        <f t="shared" si="44"/>
        <v/>
      </c>
      <c r="S417" s="52"/>
      <c r="T417" s="24" t="str">
        <f t="shared" si="45"/>
        <v/>
      </c>
      <c r="U417" s="80"/>
      <c r="AA417" s="42"/>
      <c r="AB417" s="44" t="str">
        <f>IF($P417="","0",VLOOKUP($P417,登録データ!$U$4:$V$21,2,FALSE))</f>
        <v>0</v>
      </c>
      <c r="AC417" s="44" t="str">
        <f t="shared" si="46"/>
        <v>00</v>
      </c>
      <c r="AD417" s="44" t="str">
        <f t="shared" si="47"/>
        <v/>
      </c>
      <c r="AE417" s="44" t="str">
        <f t="shared" si="42"/>
        <v>000000</v>
      </c>
      <c r="AF417" s="44" t="str">
        <f t="shared" si="43"/>
        <v/>
      </c>
      <c r="AG417" s="44" t="str">
        <f t="shared" si="48"/>
        <v/>
      </c>
      <c r="AH417" s="147" t="str">
        <f>IF($C417="","",IF($C417="@",0,IF(COUNTIF($C$21:$C$620,$C417)=1,0,1)))</f>
        <v/>
      </c>
      <c r="AI417" s="147" t="str">
        <f>IF($L417="","",IF(OR($L417="東京都",$L417="北海道",$L417="大阪府",$L417="京都府",RIGHT($L417,1)="県"),0,1))</f>
        <v/>
      </c>
    </row>
    <row r="418" spans="2:35">
      <c r="B418" s="130"/>
      <c r="C418" s="165"/>
      <c r="D418" s="154"/>
      <c r="E418" s="155"/>
      <c r="F418" s="156"/>
      <c r="G418" s="154"/>
      <c r="H418" s="155"/>
      <c r="I418" s="156"/>
      <c r="J418" s="154"/>
      <c r="K418" s="156"/>
      <c r="L418" s="154"/>
      <c r="M418" s="155"/>
      <c r="N418" s="156"/>
      <c r="O418" s="70" t="s">
        <v>171</v>
      </c>
      <c r="P418" s="39"/>
      <c r="Q418" s="66"/>
      <c r="R418" s="70" t="str">
        <f t="shared" si="44"/>
        <v/>
      </c>
      <c r="S418" s="66"/>
      <c r="T418" s="70" t="str">
        <f t="shared" si="45"/>
        <v/>
      </c>
      <c r="U418" s="67"/>
      <c r="AA418" s="42"/>
      <c r="AB418" s="44" t="str">
        <f>IF($P418="","0",VLOOKUP($P418,登録データ!$U$4:$V$21,2,FALSE))</f>
        <v>0</v>
      </c>
      <c r="AC418" s="44" t="str">
        <f t="shared" si="46"/>
        <v>00</v>
      </c>
      <c r="AD418" s="44" t="str">
        <f t="shared" si="47"/>
        <v/>
      </c>
      <c r="AE418" s="44" t="str">
        <f t="shared" si="42"/>
        <v>000000</v>
      </c>
      <c r="AF418" s="44" t="str">
        <f t="shared" si="43"/>
        <v/>
      </c>
      <c r="AG418" s="44" t="str">
        <f t="shared" si="48"/>
        <v/>
      </c>
      <c r="AH418" s="147"/>
      <c r="AI418" s="147"/>
    </row>
    <row r="419" spans="2:35" ht="19.5" thickBot="1">
      <c r="B419" s="150"/>
      <c r="C419" s="166"/>
      <c r="D419" s="157"/>
      <c r="E419" s="158"/>
      <c r="F419" s="159"/>
      <c r="G419" s="157"/>
      <c r="H419" s="158"/>
      <c r="I419" s="159"/>
      <c r="J419" s="157"/>
      <c r="K419" s="159"/>
      <c r="L419" s="157"/>
      <c r="M419" s="158"/>
      <c r="N419" s="159"/>
      <c r="O419" s="12" t="s">
        <v>206</v>
      </c>
      <c r="P419" s="79"/>
      <c r="Q419" s="50"/>
      <c r="R419" s="12" t="str">
        <f t="shared" si="44"/>
        <v/>
      </c>
      <c r="S419" s="50"/>
      <c r="T419" s="12" t="str">
        <f t="shared" si="45"/>
        <v/>
      </c>
      <c r="U419" s="77"/>
      <c r="AA419" s="42"/>
      <c r="AB419" s="44" t="str">
        <f>IF($P419="","0",VLOOKUP($P419,登録データ!$U$4:$V$21,2,FALSE))</f>
        <v>0</v>
      </c>
      <c r="AC419" s="44" t="str">
        <f t="shared" si="46"/>
        <v>00</v>
      </c>
      <c r="AD419" s="44" t="str">
        <f t="shared" si="47"/>
        <v/>
      </c>
      <c r="AE419" s="44" t="str">
        <f t="shared" si="42"/>
        <v>000000</v>
      </c>
      <c r="AF419" s="44" t="str">
        <f t="shared" si="43"/>
        <v/>
      </c>
      <c r="AG419" s="44" t="str">
        <f t="shared" si="48"/>
        <v/>
      </c>
      <c r="AH419" s="147"/>
      <c r="AI419" s="147"/>
    </row>
    <row r="420" spans="2:35" ht="19.5" thickTop="1">
      <c r="B420" s="130">
        <v>134</v>
      </c>
      <c r="C420" s="164"/>
      <c r="D420" s="151"/>
      <c r="E420" s="152"/>
      <c r="F420" s="153"/>
      <c r="G420" s="151"/>
      <c r="H420" s="152"/>
      <c r="I420" s="153"/>
      <c r="J420" s="151"/>
      <c r="K420" s="153"/>
      <c r="L420" s="151"/>
      <c r="M420" s="152"/>
      <c r="N420" s="153"/>
      <c r="O420" s="70" t="s">
        <v>170</v>
      </c>
      <c r="P420" s="76"/>
      <c r="Q420" s="52"/>
      <c r="R420" s="24" t="str">
        <f t="shared" si="44"/>
        <v/>
      </c>
      <c r="S420" s="52"/>
      <c r="T420" s="24" t="str">
        <f t="shared" si="45"/>
        <v/>
      </c>
      <c r="U420" s="80"/>
      <c r="AA420" s="42"/>
      <c r="AB420" s="44" t="str">
        <f>IF($P420="","0",VLOOKUP($P420,登録データ!$U$4:$V$21,2,FALSE))</f>
        <v>0</v>
      </c>
      <c r="AC420" s="44" t="str">
        <f t="shared" si="46"/>
        <v>00</v>
      </c>
      <c r="AD420" s="44" t="str">
        <f t="shared" si="47"/>
        <v/>
      </c>
      <c r="AE420" s="44" t="str">
        <f t="shared" si="42"/>
        <v>000000</v>
      </c>
      <c r="AF420" s="44" t="str">
        <f t="shared" si="43"/>
        <v/>
      </c>
      <c r="AG420" s="44" t="str">
        <f t="shared" si="48"/>
        <v/>
      </c>
      <c r="AH420" s="147" t="str">
        <f>IF($C420="","",IF($C420="@",0,IF(COUNTIF($C$21:$C$620,$C420)=1,0,1)))</f>
        <v/>
      </c>
      <c r="AI420" s="147" t="str">
        <f>IF($L420="","",IF(OR($L420="東京都",$L420="北海道",$L420="大阪府",$L420="京都府",RIGHT($L420,1)="県"),0,1))</f>
        <v/>
      </c>
    </row>
    <row r="421" spans="2:35">
      <c r="B421" s="130"/>
      <c r="C421" s="165"/>
      <c r="D421" s="154"/>
      <c r="E421" s="155"/>
      <c r="F421" s="156"/>
      <c r="G421" s="154"/>
      <c r="H421" s="155"/>
      <c r="I421" s="156"/>
      <c r="J421" s="154"/>
      <c r="K421" s="156"/>
      <c r="L421" s="154"/>
      <c r="M421" s="155"/>
      <c r="N421" s="156"/>
      <c r="O421" s="70" t="s">
        <v>171</v>
      </c>
      <c r="P421" s="39"/>
      <c r="Q421" s="66"/>
      <c r="R421" s="70" t="str">
        <f t="shared" si="44"/>
        <v/>
      </c>
      <c r="S421" s="66"/>
      <c r="T421" s="70" t="str">
        <f t="shared" si="45"/>
        <v/>
      </c>
      <c r="U421" s="67"/>
      <c r="AA421" s="42"/>
      <c r="AB421" s="44" t="str">
        <f>IF($P421="","0",VLOOKUP($P421,登録データ!$U$4:$V$21,2,FALSE))</f>
        <v>0</v>
      </c>
      <c r="AC421" s="44" t="str">
        <f t="shared" si="46"/>
        <v>00</v>
      </c>
      <c r="AD421" s="44" t="str">
        <f t="shared" si="47"/>
        <v/>
      </c>
      <c r="AE421" s="44" t="str">
        <f t="shared" si="42"/>
        <v>000000</v>
      </c>
      <c r="AF421" s="44" t="str">
        <f t="shared" si="43"/>
        <v/>
      </c>
      <c r="AG421" s="44" t="str">
        <f t="shared" si="48"/>
        <v/>
      </c>
      <c r="AH421" s="147"/>
      <c r="AI421" s="147"/>
    </row>
    <row r="422" spans="2:35" ht="19.5" thickBot="1">
      <c r="B422" s="150"/>
      <c r="C422" s="166"/>
      <c r="D422" s="157"/>
      <c r="E422" s="158"/>
      <c r="F422" s="159"/>
      <c r="G422" s="157"/>
      <c r="H422" s="158"/>
      <c r="I422" s="159"/>
      <c r="J422" s="157"/>
      <c r="K422" s="159"/>
      <c r="L422" s="157"/>
      <c r="M422" s="158"/>
      <c r="N422" s="159"/>
      <c r="O422" s="12" t="s">
        <v>206</v>
      </c>
      <c r="P422" s="79"/>
      <c r="Q422" s="50"/>
      <c r="R422" s="12" t="str">
        <f t="shared" si="44"/>
        <v/>
      </c>
      <c r="S422" s="50"/>
      <c r="T422" s="12" t="str">
        <f t="shared" si="45"/>
        <v/>
      </c>
      <c r="U422" s="77"/>
      <c r="AA422" s="42"/>
      <c r="AB422" s="44" t="str">
        <f>IF($P422="","0",VLOOKUP($P422,登録データ!$U$4:$V$21,2,FALSE))</f>
        <v>0</v>
      </c>
      <c r="AC422" s="44" t="str">
        <f t="shared" si="46"/>
        <v>00</v>
      </c>
      <c r="AD422" s="44" t="str">
        <f t="shared" si="47"/>
        <v/>
      </c>
      <c r="AE422" s="44" t="str">
        <f t="shared" si="42"/>
        <v>000000</v>
      </c>
      <c r="AF422" s="44" t="str">
        <f t="shared" si="43"/>
        <v/>
      </c>
      <c r="AG422" s="44" t="str">
        <f t="shared" si="48"/>
        <v/>
      </c>
      <c r="AH422" s="147"/>
      <c r="AI422" s="147"/>
    </row>
    <row r="423" spans="2:35" ht="19.5" thickTop="1">
      <c r="B423" s="130">
        <v>135</v>
      </c>
      <c r="C423" s="164"/>
      <c r="D423" s="151"/>
      <c r="E423" s="152"/>
      <c r="F423" s="153"/>
      <c r="G423" s="151"/>
      <c r="H423" s="152"/>
      <c r="I423" s="153"/>
      <c r="J423" s="151"/>
      <c r="K423" s="153"/>
      <c r="L423" s="151"/>
      <c r="M423" s="152"/>
      <c r="N423" s="153"/>
      <c r="O423" s="70" t="s">
        <v>170</v>
      </c>
      <c r="P423" s="76"/>
      <c r="Q423" s="52"/>
      <c r="R423" s="24" t="str">
        <f t="shared" si="44"/>
        <v/>
      </c>
      <c r="S423" s="52"/>
      <c r="T423" s="24" t="str">
        <f t="shared" si="45"/>
        <v/>
      </c>
      <c r="U423" s="80"/>
      <c r="AA423" s="42"/>
      <c r="AB423" s="44" t="str">
        <f>IF($P423="","0",VLOOKUP($P423,登録データ!$U$4:$V$21,2,FALSE))</f>
        <v>0</v>
      </c>
      <c r="AC423" s="44" t="str">
        <f t="shared" si="46"/>
        <v>00</v>
      </c>
      <c r="AD423" s="44" t="str">
        <f t="shared" si="47"/>
        <v/>
      </c>
      <c r="AE423" s="44" t="str">
        <f t="shared" si="42"/>
        <v>000000</v>
      </c>
      <c r="AF423" s="44" t="str">
        <f t="shared" si="43"/>
        <v/>
      </c>
      <c r="AG423" s="44" t="str">
        <f t="shared" si="48"/>
        <v/>
      </c>
      <c r="AH423" s="147" t="str">
        <f>IF($C423="","",IF($C423="@",0,IF(COUNTIF($C$21:$C$620,$C423)=1,0,1)))</f>
        <v/>
      </c>
      <c r="AI423" s="147" t="str">
        <f>IF($L423="","",IF(OR($L423="東京都",$L423="北海道",$L423="大阪府",$L423="京都府",RIGHT($L423,1)="県"),0,1))</f>
        <v/>
      </c>
    </row>
    <row r="424" spans="2:35">
      <c r="B424" s="130"/>
      <c r="C424" s="165"/>
      <c r="D424" s="154"/>
      <c r="E424" s="155"/>
      <c r="F424" s="156"/>
      <c r="G424" s="154"/>
      <c r="H424" s="155"/>
      <c r="I424" s="156"/>
      <c r="J424" s="154"/>
      <c r="K424" s="156"/>
      <c r="L424" s="154"/>
      <c r="M424" s="155"/>
      <c r="N424" s="156"/>
      <c r="O424" s="70" t="s">
        <v>171</v>
      </c>
      <c r="P424" s="39"/>
      <c r="Q424" s="66"/>
      <c r="R424" s="70" t="str">
        <f t="shared" si="44"/>
        <v/>
      </c>
      <c r="S424" s="66"/>
      <c r="T424" s="70" t="str">
        <f t="shared" si="45"/>
        <v/>
      </c>
      <c r="U424" s="67"/>
      <c r="AA424" s="42"/>
      <c r="AB424" s="44" t="str">
        <f>IF($P424="","0",VLOOKUP($P424,登録データ!$U$4:$V$21,2,FALSE))</f>
        <v>0</v>
      </c>
      <c r="AC424" s="44" t="str">
        <f t="shared" si="46"/>
        <v>00</v>
      </c>
      <c r="AD424" s="44" t="str">
        <f t="shared" si="47"/>
        <v/>
      </c>
      <c r="AE424" s="44" t="str">
        <f t="shared" si="42"/>
        <v>000000</v>
      </c>
      <c r="AF424" s="44" t="str">
        <f t="shared" si="43"/>
        <v/>
      </c>
      <c r="AG424" s="44" t="str">
        <f t="shared" si="48"/>
        <v/>
      </c>
      <c r="AH424" s="147"/>
      <c r="AI424" s="147"/>
    </row>
    <row r="425" spans="2:35" ht="19.5" thickBot="1">
      <c r="B425" s="150"/>
      <c r="C425" s="166"/>
      <c r="D425" s="157"/>
      <c r="E425" s="158"/>
      <c r="F425" s="159"/>
      <c r="G425" s="157"/>
      <c r="H425" s="158"/>
      <c r="I425" s="159"/>
      <c r="J425" s="157"/>
      <c r="K425" s="159"/>
      <c r="L425" s="157"/>
      <c r="M425" s="158"/>
      <c r="N425" s="159"/>
      <c r="O425" s="12" t="s">
        <v>206</v>
      </c>
      <c r="P425" s="79"/>
      <c r="Q425" s="50"/>
      <c r="R425" s="12" t="str">
        <f t="shared" si="44"/>
        <v/>
      </c>
      <c r="S425" s="50"/>
      <c r="T425" s="12" t="str">
        <f t="shared" si="45"/>
        <v/>
      </c>
      <c r="U425" s="77"/>
      <c r="AA425" s="42"/>
      <c r="AB425" s="44" t="str">
        <f>IF($P425="","0",VLOOKUP($P425,登録データ!$U$4:$V$21,2,FALSE))</f>
        <v>0</v>
      </c>
      <c r="AC425" s="44" t="str">
        <f t="shared" si="46"/>
        <v>00</v>
      </c>
      <c r="AD425" s="44" t="str">
        <f t="shared" si="47"/>
        <v/>
      </c>
      <c r="AE425" s="44" t="str">
        <f t="shared" si="42"/>
        <v>000000</v>
      </c>
      <c r="AF425" s="44" t="str">
        <f t="shared" si="43"/>
        <v/>
      </c>
      <c r="AG425" s="44" t="str">
        <f t="shared" si="48"/>
        <v/>
      </c>
      <c r="AH425" s="147"/>
      <c r="AI425" s="147"/>
    </row>
    <row r="426" spans="2:35" ht="19.5" thickTop="1">
      <c r="B426" s="130">
        <v>136</v>
      </c>
      <c r="C426" s="164"/>
      <c r="D426" s="151"/>
      <c r="E426" s="152"/>
      <c r="F426" s="153"/>
      <c r="G426" s="151"/>
      <c r="H426" s="152"/>
      <c r="I426" s="153"/>
      <c r="J426" s="151"/>
      <c r="K426" s="153"/>
      <c r="L426" s="151"/>
      <c r="M426" s="152"/>
      <c r="N426" s="153"/>
      <c r="O426" s="70" t="s">
        <v>170</v>
      </c>
      <c r="P426" s="76"/>
      <c r="Q426" s="52"/>
      <c r="R426" s="24" t="str">
        <f t="shared" si="44"/>
        <v/>
      </c>
      <c r="S426" s="52"/>
      <c r="T426" s="24" t="str">
        <f t="shared" si="45"/>
        <v/>
      </c>
      <c r="U426" s="80"/>
      <c r="AA426" s="42"/>
      <c r="AB426" s="44" t="str">
        <f>IF($P426="","0",VLOOKUP($P426,登録データ!$U$4:$V$21,2,FALSE))</f>
        <v>0</v>
      </c>
      <c r="AC426" s="44" t="str">
        <f t="shared" si="46"/>
        <v>00</v>
      </c>
      <c r="AD426" s="44" t="str">
        <f t="shared" si="47"/>
        <v/>
      </c>
      <c r="AE426" s="44" t="str">
        <f t="shared" si="42"/>
        <v>000000</v>
      </c>
      <c r="AF426" s="44" t="str">
        <f t="shared" si="43"/>
        <v/>
      </c>
      <c r="AG426" s="44" t="str">
        <f t="shared" si="48"/>
        <v/>
      </c>
      <c r="AH426" s="147" t="str">
        <f>IF($C426="","",IF($C426="@",0,IF(COUNTIF($C$21:$C$620,$C426)=1,0,1)))</f>
        <v/>
      </c>
      <c r="AI426" s="147" t="str">
        <f>IF($L426="","",IF(OR($L426="東京都",$L426="北海道",$L426="大阪府",$L426="京都府",RIGHT($L426,1)="県"),0,1))</f>
        <v/>
      </c>
    </row>
    <row r="427" spans="2:35">
      <c r="B427" s="130"/>
      <c r="C427" s="165"/>
      <c r="D427" s="154"/>
      <c r="E427" s="155"/>
      <c r="F427" s="156"/>
      <c r="G427" s="154"/>
      <c r="H427" s="155"/>
      <c r="I427" s="156"/>
      <c r="J427" s="154"/>
      <c r="K427" s="156"/>
      <c r="L427" s="154"/>
      <c r="M427" s="155"/>
      <c r="N427" s="156"/>
      <c r="O427" s="70" t="s">
        <v>171</v>
      </c>
      <c r="P427" s="39"/>
      <c r="Q427" s="66"/>
      <c r="R427" s="70" t="str">
        <f t="shared" si="44"/>
        <v/>
      </c>
      <c r="S427" s="66"/>
      <c r="T427" s="70" t="str">
        <f t="shared" si="45"/>
        <v/>
      </c>
      <c r="U427" s="67"/>
      <c r="AA427" s="42"/>
      <c r="AB427" s="44" t="str">
        <f>IF($P427="","0",VLOOKUP($P427,登録データ!$U$4:$V$21,2,FALSE))</f>
        <v>0</v>
      </c>
      <c r="AC427" s="44" t="str">
        <f t="shared" si="46"/>
        <v>00</v>
      </c>
      <c r="AD427" s="44" t="str">
        <f t="shared" si="47"/>
        <v/>
      </c>
      <c r="AE427" s="44" t="str">
        <f t="shared" si="42"/>
        <v>000000</v>
      </c>
      <c r="AF427" s="44" t="str">
        <f t="shared" si="43"/>
        <v/>
      </c>
      <c r="AG427" s="44" t="str">
        <f t="shared" si="48"/>
        <v/>
      </c>
      <c r="AH427" s="147"/>
      <c r="AI427" s="147"/>
    </row>
    <row r="428" spans="2:35" ht="19.5" thickBot="1">
      <c r="B428" s="150"/>
      <c r="C428" s="166"/>
      <c r="D428" s="157"/>
      <c r="E428" s="158"/>
      <c r="F428" s="159"/>
      <c r="G428" s="157"/>
      <c r="H428" s="158"/>
      <c r="I428" s="159"/>
      <c r="J428" s="157"/>
      <c r="K428" s="159"/>
      <c r="L428" s="157"/>
      <c r="M428" s="158"/>
      <c r="N428" s="159"/>
      <c r="O428" s="12" t="s">
        <v>206</v>
      </c>
      <c r="P428" s="79"/>
      <c r="Q428" s="50"/>
      <c r="R428" s="12" t="str">
        <f t="shared" si="44"/>
        <v/>
      </c>
      <c r="S428" s="50"/>
      <c r="T428" s="12" t="str">
        <f t="shared" si="45"/>
        <v/>
      </c>
      <c r="U428" s="77"/>
      <c r="AA428" s="42"/>
      <c r="AB428" s="44" t="str">
        <f>IF($P428="","0",VLOOKUP($P428,登録データ!$U$4:$V$21,2,FALSE))</f>
        <v>0</v>
      </c>
      <c r="AC428" s="44" t="str">
        <f t="shared" si="46"/>
        <v>00</v>
      </c>
      <c r="AD428" s="44" t="str">
        <f t="shared" si="47"/>
        <v/>
      </c>
      <c r="AE428" s="44" t="str">
        <f t="shared" si="42"/>
        <v>000000</v>
      </c>
      <c r="AF428" s="44" t="str">
        <f t="shared" si="43"/>
        <v/>
      </c>
      <c r="AG428" s="44" t="str">
        <f t="shared" si="48"/>
        <v/>
      </c>
      <c r="AH428" s="147"/>
      <c r="AI428" s="147"/>
    </row>
    <row r="429" spans="2:35" ht="19.5" thickTop="1">
      <c r="B429" s="130">
        <v>137</v>
      </c>
      <c r="C429" s="164"/>
      <c r="D429" s="151"/>
      <c r="E429" s="152"/>
      <c r="F429" s="153"/>
      <c r="G429" s="151"/>
      <c r="H429" s="152"/>
      <c r="I429" s="153"/>
      <c r="J429" s="151"/>
      <c r="K429" s="153"/>
      <c r="L429" s="151"/>
      <c r="M429" s="152"/>
      <c r="N429" s="153"/>
      <c r="O429" s="70" t="s">
        <v>170</v>
      </c>
      <c r="P429" s="76"/>
      <c r="Q429" s="52"/>
      <c r="R429" s="24" t="str">
        <f t="shared" si="44"/>
        <v/>
      </c>
      <c r="S429" s="52"/>
      <c r="T429" s="24" t="str">
        <f t="shared" si="45"/>
        <v/>
      </c>
      <c r="U429" s="80"/>
      <c r="AA429" s="42"/>
      <c r="AB429" s="44" t="str">
        <f>IF($P429="","0",VLOOKUP($P429,登録データ!$U$4:$V$21,2,FALSE))</f>
        <v>0</v>
      </c>
      <c r="AC429" s="44" t="str">
        <f t="shared" si="46"/>
        <v>00</v>
      </c>
      <c r="AD429" s="44" t="str">
        <f t="shared" si="47"/>
        <v/>
      </c>
      <c r="AE429" s="44" t="str">
        <f t="shared" si="42"/>
        <v>000000</v>
      </c>
      <c r="AF429" s="44" t="str">
        <f t="shared" si="43"/>
        <v/>
      </c>
      <c r="AG429" s="44" t="str">
        <f t="shared" si="48"/>
        <v/>
      </c>
      <c r="AH429" s="147" t="str">
        <f>IF($C429="","",IF($C429="@",0,IF(COUNTIF($C$21:$C$620,$C429)=1,0,1)))</f>
        <v/>
      </c>
      <c r="AI429" s="147" t="str">
        <f>IF($L429="","",IF(OR($L429="東京都",$L429="北海道",$L429="大阪府",$L429="京都府",RIGHT($L429,1)="県"),0,1))</f>
        <v/>
      </c>
    </row>
    <row r="430" spans="2:35">
      <c r="B430" s="130"/>
      <c r="C430" s="165"/>
      <c r="D430" s="154"/>
      <c r="E430" s="155"/>
      <c r="F430" s="156"/>
      <c r="G430" s="154"/>
      <c r="H430" s="155"/>
      <c r="I430" s="156"/>
      <c r="J430" s="154"/>
      <c r="K430" s="156"/>
      <c r="L430" s="154"/>
      <c r="M430" s="155"/>
      <c r="N430" s="156"/>
      <c r="O430" s="70" t="s">
        <v>171</v>
      </c>
      <c r="P430" s="39"/>
      <c r="Q430" s="66"/>
      <c r="R430" s="70" t="str">
        <f t="shared" si="44"/>
        <v/>
      </c>
      <c r="S430" s="66"/>
      <c r="T430" s="70" t="str">
        <f t="shared" si="45"/>
        <v/>
      </c>
      <c r="U430" s="67"/>
      <c r="AA430" s="42"/>
      <c r="AB430" s="44" t="str">
        <f>IF($P430="","0",VLOOKUP($P430,登録データ!$U$4:$V$21,2,FALSE))</f>
        <v>0</v>
      </c>
      <c r="AC430" s="44" t="str">
        <f t="shared" si="46"/>
        <v>00</v>
      </c>
      <c r="AD430" s="44" t="str">
        <f t="shared" si="47"/>
        <v/>
      </c>
      <c r="AE430" s="44" t="str">
        <f t="shared" si="42"/>
        <v>000000</v>
      </c>
      <c r="AF430" s="44" t="str">
        <f t="shared" si="43"/>
        <v/>
      </c>
      <c r="AG430" s="44" t="str">
        <f t="shared" si="48"/>
        <v/>
      </c>
      <c r="AH430" s="147"/>
      <c r="AI430" s="147"/>
    </row>
    <row r="431" spans="2:35" ht="19.5" thickBot="1">
      <c r="B431" s="150"/>
      <c r="C431" s="166"/>
      <c r="D431" s="157"/>
      <c r="E431" s="158"/>
      <c r="F431" s="159"/>
      <c r="G431" s="157"/>
      <c r="H431" s="158"/>
      <c r="I431" s="159"/>
      <c r="J431" s="157"/>
      <c r="K431" s="159"/>
      <c r="L431" s="157"/>
      <c r="M431" s="158"/>
      <c r="N431" s="159"/>
      <c r="O431" s="12" t="s">
        <v>206</v>
      </c>
      <c r="P431" s="79"/>
      <c r="Q431" s="50"/>
      <c r="R431" s="12" t="str">
        <f t="shared" si="44"/>
        <v/>
      </c>
      <c r="S431" s="50"/>
      <c r="T431" s="12" t="str">
        <f t="shared" si="45"/>
        <v/>
      </c>
      <c r="U431" s="77"/>
      <c r="AA431" s="42"/>
      <c r="AB431" s="44" t="str">
        <f>IF($P431="","0",VLOOKUP($P431,登録データ!$U$4:$V$21,2,FALSE))</f>
        <v>0</v>
      </c>
      <c r="AC431" s="44" t="str">
        <f t="shared" si="46"/>
        <v>00</v>
      </c>
      <c r="AD431" s="44" t="str">
        <f t="shared" si="47"/>
        <v/>
      </c>
      <c r="AE431" s="44" t="str">
        <f t="shared" si="42"/>
        <v>000000</v>
      </c>
      <c r="AF431" s="44" t="str">
        <f t="shared" si="43"/>
        <v/>
      </c>
      <c r="AG431" s="44" t="str">
        <f t="shared" si="48"/>
        <v/>
      </c>
      <c r="AH431" s="147"/>
      <c r="AI431" s="147"/>
    </row>
    <row r="432" spans="2:35" ht="19.5" thickTop="1">
      <c r="B432" s="130">
        <v>138</v>
      </c>
      <c r="C432" s="164"/>
      <c r="D432" s="151"/>
      <c r="E432" s="152"/>
      <c r="F432" s="153"/>
      <c r="G432" s="151"/>
      <c r="H432" s="152"/>
      <c r="I432" s="153"/>
      <c r="J432" s="151"/>
      <c r="K432" s="153"/>
      <c r="L432" s="151"/>
      <c r="M432" s="152"/>
      <c r="N432" s="153"/>
      <c r="O432" s="70" t="s">
        <v>170</v>
      </c>
      <c r="P432" s="76"/>
      <c r="Q432" s="52"/>
      <c r="R432" s="24" t="str">
        <f t="shared" si="44"/>
        <v/>
      </c>
      <c r="S432" s="52"/>
      <c r="T432" s="24" t="str">
        <f t="shared" si="45"/>
        <v/>
      </c>
      <c r="U432" s="80"/>
      <c r="AA432" s="42"/>
      <c r="AB432" s="44" t="str">
        <f>IF($P432="","0",VLOOKUP($P432,登録データ!$U$4:$V$21,2,FALSE))</f>
        <v>0</v>
      </c>
      <c r="AC432" s="44" t="str">
        <f t="shared" si="46"/>
        <v>00</v>
      </c>
      <c r="AD432" s="44" t="str">
        <f t="shared" si="47"/>
        <v/>
      </c>
      <c r="AE432" s="44" t="str">
        <f t="shared" si="42"/>
        <v>000000</v>
      </c>
      <c r="AF432" s="44" t="str">
        <f t="shared" si="43"/>
        <v/>
      </c>
      <c r="AG432" s="44" t="str">
        <f t="shared" si="48"/>
        <v/>
      </c>
      <c r="AH432" s="147" t="str">
        <f>IF($C432="","",IF($C432="@",0,IF(COUNTIF($C$21:$C$620,$C432)=1,0,1)))</f>
        <v/>
      </c>
      <c r="AI432" s="147" t="str">
        <f>IF($L432="","",IF(OR($L432="東京都",$L432="北海道",$L432="大阪府",$L432="京都府",RIGHT($L432,1)="県"),0,1))</f>
        <v/>
      </c>
    </row>
    <row r="433" spans="2:35">
      <c r="B433" s="130"/>
      <c r="C433" s="165"/>
      <c r="D433" s="154"/>
      <c r="E433" s="155"/>
      <c r="F433" s="156"/>
      <c r="G433" s="154"/>
      <c r="H433" s="155"/>
      <c r="I433" s="156"/>
      <c r="J433" s="154"/>
      <c r="K433" s="156"/>
      <c r="L433" s="154"/>
      <c r="M433" s="155"/>
      <c r="N433" s="156"/>
      <c r="O433" s="70" t="s">
        <v>171</v>
      </c>
      <c r="P433" s="39"/>
      <c r="Q433" s="66"/>
      <c r="R433" s="70" t="str">
        <f t="shared" si="44"/>
        <v/>
      </c>
      <c r="S433" s="66"/>
      <c r="T433" s="70" t="str">
        <f t="shared" si="45"/>
        <v/>
      </c>
      <c r="U433" s="67"/>
      <c r="AA433" s="42"/>
      <c r="AB433" s="44" t="str">
        <f>IF($P433="","0",VLOOKUP($P433,登録データ!$U$4:$V$21,2,FALSE))</f>
        <v>0</v>
      </c>
      <c r="AC433" s="44" t="str">
        <f t="shared" si="46"/>
        <v>00</v>
      </c>
      <c r="AD433" s="44" t="str">
        <f t="shared" si="47"/>
        <v/>
      </c>
      <c r="AE433" s="44" t="str">
        <f t="shared" si="42"/>
        <v>000000</v>
      </c>
      <c r="AF433" s="44" t="str">
        <f t="shared" si="43"/>
        <v/>
      </c>
      <c r="AG433" s="44" t="str">
        <f t="shared" si="48"/>
        <v/>
      </c>
      <c r="AH433" s="147"/>
      <c r="AI433" s="147"/>
    </row>
    <row r="434" spans="2:35" ht="19.5" thickBot="1">
      <c r="B434" s="150"/>
      <c r="C434" s="166"/>
      <c r="D434" s="157"/>
      <c r="E434" s="158"/>
      <c r="F434" s="159"/>
      <c r="G434" s="157"/>
      <c r="H434" s="158"/>
      <c r="I434" s="159"/>
      <c r="J434" s="157"/>
      <c r="K434" s="159"/>
      <c r="L434" s="157"/>
      <c r="M434" s="158"/>
      <c r="N434" s="159"/>
      <c r="O434" s="12" t="s">
        <v>206</v>
      </c>
      <c r="P434" s="79"/>
      <c r="Q434" s="50"/>
      <c r="R434" s="12" t="str">
        <f t="shared" si="44"/>
        <v/>
      </c>
      <c r="S434" s="50"/>
      <c r="T434" s="12" t="str">
        <f t="shared" si="45"/>
        <v/>
      </c>
      <c r="U434" s="77"/>
      <c r="AA434" s="42"/>
      <c r="AB434" s="44" t="str">
        <f>IF($P434="","0",VLOOKUP($P434,登録データ!$U$4:$V$21,2,FALSE))</f>
        <v>0</v>
      </c>
      <c r="AC434" s="44" t="str">
        <f t="shared" si="46"/>
        <v>00</v>
      </c>
      <c r="AD434" s="44" t="str">
        <f t="shared" si="47"/>
        <v/>
      </c>
      <c r="AE434" s="44" t="str">
        <f t="shared" si="42"/>
        <v>000000</v>
      </c>
      <c r="AF434" s="44" t="str">
        <f t="shared" si="43"/>
        <v/>
      </c>
      <c r="AG434" s="44" t="str">
        <f t="shared" si="48"/>
        <v/>
      </c>
      <c r="AH434" s="147"/>
      <c r="AI434" s="147"/>
    </row>
    <row r="435" spans="2:35" ht="19.5" thickTop="1">
      <c r="B435" s="130">
        <v>139</v>
      </c>
      <c r="C435" s="164"/>
      <c r="D435" s="151"/>
      <c r="E435" s="152"/>
      <c r="F435" s="153"/>
      <c r="G435" s="151"/>
      <c r="H435" s="152"/>
      <c r="I435" s="153"/>
      <c r="J435" s="151"/>
      <c r="K435" s="153"/>
      <c r="L435" s="151"/>
      <c r="M435" s="152"/>
      <c r="N435" s="153"/>
      <c r="O435" s="70" t="s">
        <v>170</v>
      </c>
      <c r="P435" s="76"/>
      <c r="Q435" s="52"/>
      <c r="R435" s="24" t="str">
        <f t="shared" si="44"/>
        <v/>
      </c>
      <c r="S435" s="52"/>
      <c r="T435" s="24" t="str">
        <f t="shared" si="45"/>
        <v/>
      </c>
      <c r="U435" s="80"/>
      <c r="AA435" s="42"/>
      <c r="AB435" s="44" t="str">
        <f>IF($P435="","0",VLOOKUP($P435,登録データ!$U$4:$V$21,2,FALSE))</f>
        <v>0</v>
      </c>
      <c r="AC435" s="44" t="str">
        <f t="shared" si="46"/>
        <v>00</v>
      </c>
      <c r="AD435" s="44" t="str">
        <f t="shared" si="47"/>
        <v/>
      </c>
      <c r="AE435" s="44" t="str">
        <f t="shared" si="42"/>
        <v>000000</v>
      </c>
      <c r="AF435" s="44" t="str">
        <f t="shared" si="43"/>
        <v/>
      </c>
      <c r="AG435" s="44" t="str">
        <f t="shared" si="48"/>
        <v/>
      </c>
      <c r="AH435" s="147" t="str">
        <f>IF($C435="","",IF($C435="@",0,IF(COUNTIF($C$21:$C$620,$C435)=1,0,1)))</f>
        <v/>
      </c>
      <c r="AI435" s="147" t="str">
        <f>IF($L435="","",IF(OR($L435="東京都",$L435="北海道",$L435="大阪府",$L435="京都府",RIGHT($L435,1)="県"),0,1))</f>
        <v/>
      </c>
    </row>
    <row r="436" spans="2:35">
      <c r="B436" s="130"/>
      <c r="C436" s="165"/>
      <c r="D436" s="154"/>
      <c r="E436" s="155"/>
      <c r="F436" s="156"/>
      <c r="G436" s="154"/>
      <c r="H436" s="155"/>
      <c r="I436" s="156"/>
      <c r="J436" s="154"/>
      <c r="K436" s="156"/>
      <c r="L436" s="154"/>
      <c r="M436" s="155"/>
      <c r="N436" s="156"/>
      <c r="O436" s="70" t="s">
        <v>171</v>
      </c>
      <c r="P436" s="39"/>
      <c r="Q436" s="66"/>
      <c r="R436" s="70" t="str">
        <f t="shared" si="44"/>
        <v/>
      </c>
      <c r="S436" s="66"/>
      <c r="T436" s="70" t="str">
        <f t="shared" si="45"/>
        <v/>
      </c>
      <c r="U436" s="67"/>
      <c r="AA436" s="42"/>
      <c r="AB436" s="44" t="str">
        <f>IF($P436="","0",VLOOKUP($P436,登録データ!$U$4:$V$21,2,FALSE))</f>
        <v>0</v>
      </c>
      <c r="AC436" s="44" t="str">
        <f t="shared" si="46"/>
        <v>00</v>
      </c>
      <c r="AD436" s="44" t="str">
        <f t="shared" si="47"/>
        <v/>
      </c>
      <c r="AE436" s="44" t="str">
        <f t="shared" si="42"/>
        <v>000000</v>
      </c>
      <c r="AF436" s="44" t="str">
        <f t="shared" si="43"/>
        <v/>
      </c>
      <c r="AG436" s="44" t="str">
        <f t="shared" si="48"/>
        <v/>
      </c>
      <c r="AH436" s="147"/>
      <c r="AI436" s="147"/>
    </row>
    <row r="437" spans="2:35" ht="19.5" thickBot="1">
      <c r="B437" s="150"/>
      <c r="C437" s="166"/>
      <c r="D437" s="157"/>
      <c r="E437" s="158"/>
      <c r="F437" s="159"/>
      <c r="G437" s="157"/>
      <c r="H437" s="158"/>
      <c r="I437" s="159"/>
      <c r="J437" s="157"/>
      <c r="K437" s="159"/>
      <c r="L437" s="157"/>
      <c r="M437" s="158"/>
      <c r="N437" s="159"/>
      <c r="O437" s="12" t="s">
        <v>206</v>
      </c>
      <c r="P437" s="79"/>
      <c r="Q437" s="50"/>
      <c r="R437" s="12" t="str">
        <f t="shared" si="44"/>
        <v/>
      </c>
      <c r="S437" s="50"/>
      <c r="T437" s="12" t="str">
        <f t="shared" si="45"/>
        <v/>
      </c>
      <c r="U437" s="77"/>
      <c r="AA437" s="42"/>
      <c r="AB437" s="44" t="str">
        <f>IF($P437="","0",VLOOKUP($P437,登録データ!$U$4:$V$21,2,FALSE))</f>
        <v>0</v>
      </c>
      <c r="AC437" s="44" t="str">
        <f t="shared" si="46"/>
        <v>00</v>
      </c>
      <c r="AD437" s="44" t="str">
        <f t="shared" si="47"/>
        <v/>
      </c>
      <c r="AE437" s="44" t="str">
        <f t="shared" si="42"/>
        <v>000000</v>
      </c>
      <c r="AF437" s="44" t="str">
        <f t="shared" si="43"/>
        <v/>
      </c>
      <c r="AG437" s="44" t="str">
        <f t="shared" si="48"/>
        <v/>
      </c>
      <c r="AH437" s="147"/>
      <c r="AI437" s="147"/>
    </row>
    <row r="438" spans="2:35" ht="19.5" thickTop="1">
      <c r="B438" s="130">
        <v>140</v>
      </c>
      <c r="C438" s="164"/>
      <c r="D438" s="151"/>
      <c r="E438" s="152"/>
      <c r="F438" s="153"/>
      <c r="G438" s="151"/>
      <c r="H438" s="152"/>
      <c r="I438" s="153"/>
      <c r="J438" s="151"/>
      <c r="K438" s="153"/>
      <c r="L438" s="151"/>
      <c r="M438" s="152"/>
      <c r="N438" s="153"/>
      <c r="O438" s="70" t="s">
        <v>170</v>
      </c>
      <c r="P438" s="76"/>
      <c r="Q438" s="52"/>
      <c r="R438" s="24" t="str">
        <f t="shared" si="44"/>
        <v/>
      </c>
      <c r="S438" s="52"/>
      <c r="T438" s="24" t="str">
        <f t="shared" si="45"/>
        <v/>
      </c>
      <c r="U438" s="80"/>
      <c r="AA438" s="42"/>
      <c r="AB438" s="44" t="str">
        <f>IF($P438="","0",VLOOKUP($P438,登録データ!$U$4:$V$21,2,FALSE))</f>
        <v>0</v>
      </c>
      <c r="AC438" s="44" t="str">
        <f t="shared" si="46"/>
        <v>00</v>
      </c>
      <c r="AD438" s="44" t="str">
        <f t="shared" si="47"/>
        <v/>
      </c>
      <c r="AE438" s="44" t="str">
        <f t="shared" si="42"/>
        <v>000000</v>
      </c>
      <c r="AF438" s="44" t="str">
        <f t="shared" si="43"/>
        <v/>
      </c>
      <c r="AG438" s="44" t="str">
        <f t="shared" si="48"/>
        <v/>
      </c>
      <c r="AH438" s="147" t="str">
        <f>IF($C438="","",IF($C438="@",0,IF(COUNTIF($C$21:$C$620,$C438)=1,0,1)))</f>
        <v/>
      </c>
      <c r="AI438" s="147" t="str">
        <f>IF($L438="","",IF(OR($L438="東京都",$L438="北海道",$L438="大阪府",$L438="京都府",RIGHT($L438,1)="県"),0,1))</f>
        <v/>
      </c>
    </row>
    <row r="439" spans="2:35">
      <c r="B439" s="130"/>
      <c r="C439" s="165"/>
      <c r="D439" s="154"/>
      <c r="E439" s="155"/>
      <c r="F439" s="156"/>
      <c r="G439" s="154"/>
      <c r="H439" s="155"/>
      <c r="I439" s="156"/>
      <c r="J439" s="154"/>
      <c r="K439" s="156"/>
      <c r="L439" s="154"/>
      <c r="M439" s="155"/>
      <c r="N439" s="156"/>
      <c r="O439" s="70" t="s">
        <v>171</v>
      </c>
      <c r="P439" s="39"/>
      <c r="Q439" s="66"/>
      <c r="R439" s="70" t="str">
        <f t="shared" si="44"/>
        <v/>
      </c>
      <c r="S439" s="66"/>
      <c r="T439" s="70" t="str">
        <f t="shared" si="45"/>
        <v/>
      </c>
      <c r="U439" s="67"/>
      <c r="AA439" s="42"/>
      <c r="AB439" s="44" t="str">
        <f>IF($P439="","0",VLOOKUP($P439,登録データ!$U$4:$V$21,2,FALSE))</f>
        <v>0</v>
      </c>
      <c r="AC439" s="44" t="str">
        <f t="shared" si="46"/>
        <v>00</v>
      </c>
      <c r="AD439" s="44" t="str">
        <f t="shared" si="47"/>
        <v/>
      </c>
      <c r="AE439" s="44" t="str">
        <f t="shared" si="42"/>
        <v>000000</v>
      </c>
      <c r="AF439" s="44" t="str">
        <f t="shared" si="43"/>
        <v/>
      </c>
      <c r="AG439" s="44" t="str">
        <f t="shared" si="48"/>
        <v/>
      </c>
      <c r="AH439" s="147"/>
      <c r="AI439" s="147"/>
    </row>
    <row r="440" spans="2:35" ht="19.5" thickBot="1">
      <c r="B440" s="150"/>
      <c r="C440" s="166"/>
      <c r="D440" s="157"/>
      <c r="E440" s="158"/>
      <c r="F440" s="159"/>
      <c r="G440" s="157"/>
      <c r="H440" s="158"/>
      <c r="I440" s="159"/>
      <c r="J440" s="157"/>
      <c r="K440" s="159"/>
      <c r="L440" s="157"/>
      <c r="M440" s="158"/>
      <c r="N440" s="159"/>
      <c r="O440" s="12" t="s">
        <v>206</v>
      </c>
      <c r="P440" s="79"/>
      <c r="Q440" s="50"/>
      <c r="R440" s="12" t="str">
        <f t="shared" si="44"/>
        <v/>
      </c>
      <c r="S440" s="50"/>
      <c r="T440" s="12" t="str">
        <f t="shared" si="45"/>
        <v/>
      </c>
      <c r="U440" s="77"/>
      <c r="AA440" s="42"/>
      <c r="AB440" s="44" t="str">
        <f>IF($P440="","0",VLOOKUP($P440,登録データ!$U$4:$V$21,2,FALSE))</f>
        <v>0</v>
      </c>
      <c r="AC440" s="44" t="str">
        <f t="shared" si="46"/>
        <v>00</v>
      </c>
      <c r="AD440" s="44" t="str">
        <f t="shared" si="47"/>
        <v/>
      </c>
      <c r="AE440" s="44" t="str">
        <f t="shared" si="42"/>
        <v>000000</v>
      </c>
      <c r="AF440" s="44" t="str">
        <f t="shared" si="43"/>
        <v/>
      </c>
      <c r="AG440" s="44" t="str">
        <f t="shared" si="48"/>
        <v/>
      </c>
      <c r="AH440" s="147"/>
      <c r="AI440" s="147"/>
    </row>
    <row r="441" spans="2:35" ht="19.5" thickTop="1">
      <c r="B441" s="130">
        <v>141</v>
      </c>
      <c r="C441" s="164"/>
      <c r="D441" s="151"/>
      <c r="E441" s="152"/>
      <c r="F441" s="153"/>
      <c r="G441" s="151"/>
      <c r="H441" s="152"/>
      <c r="I441" s="153"/>
      <c r="J441" s="151"/>
      <c r="K441" s="153"/>
      <c r="L441" s="151"/>
      <c r="M441" s="152"/>
      <c r="N441" s="153"/>
      <c r="O441" s="70" t="s">
        <v>170</v>
      </c>
      <c r="P441" s="76"/>
      <c r="Q441" s="52"/>
      <c r="R441" s="24" t="str">
        <f t="shared" si="44"/>
        <v/>
      </c>
      <c r="S441" s="52"/>
      <c r="T441" s="24" t="str">
        <f t="shared" si="45"/>
        <v/>
      </c>
      <c r="U441" s="80"/>
      <c r="AA441" s="42"/>
      <c r="AB441" s="44" t="str">
        <f>IF($P441="","0",VLOOKUP($P441,登録データ!$U$4:$V$21,2,FALSE))</f>
        <v>0</v>
      </c>
      <c r="AC441" s="44" t="str">
        <f t="shared" si="46"/>
        <v>00</v>
      </c>
      <c r="AD441" s="44" t="str">
        <f t="shared" si="47"/>
        <v/>
      </c>
      <c r="AE441" s="44" t="str">
        <f t="shared" si="42"/>
        <v>000000</v>
      </c>
      <c r="AF441" s="44" t="str">
        <f t="shared" si="43"/>
        <v/>
      </c>
      <c r="AG441" s="44" t="str">
        <f t="shared" si="48"/>
        <v/>
      </c>
      <c r="AH441" s="147" t="str">
        <f>IF($C441="","",IF($C441="@",0,IF(COUNTIF($C$21:$C$620,$C441)=1,0,1)))</f>
        <v/>
      </c>
      <c r="AI441" s="147" t="str">
        <f>IF($L441="","",IF(OR($L441="東京都",$L441="北海道",$L441="大阪府",$L441="京都府",RIGHT($L441,1)="県"),0,1))</f>
        <v/>
      </c>
    </row>
    <row r="442" spans="2:35">
      <c r="B442" s="130"/>
      <c r="C442" s="165"/>
      <c r="D442" s="154"/>
      <c r="E442" s="155"/>
      <c r="F442" s="156"/>
      <c r="G442" s="154"/>
      <c r="H442" s="155"/>
      <c r="I442" s="156"/>
      <c r="J442" s="154"/>
      <c r="K442" s="156"/>
      <c r="L442" s="154"/>
      <c r="M442" s="155"/>
      <c r="N442" s="156"/>
      <c r="O442" s="70" t="s">
        <v>171</v>
      </c>
      <c r="P442" s="39"/>
      <c r="Q442" s="66"/>
      <c r="R442" s="70" t="str">
        <f t="shared" si="44"/>
        <v/>
      </c>
      <c r="S442" s="66"/>
      <c r="T442" s="70" t="str">
        <f t="shared" si="45"/>
        <v/>
      </c>
      <c r="U442" s="67"/>
      <c r="AA442" s="42"/>
      <c r="AB442" s="44" t="str">
        <f>IF($P442="","0",VLOOKUP($P442,登録データ!$U$4:$V$21,2,FALSE))</f>
        <v>0</v>
      </c>
      <c r="AC442" s="44" t="str">
        <f t="shared" si="46"/>
        <v>00</v>
      </c>
      <c r="AD442" s="44" t="str">
        <f t="shared" si="47"/>
        <v/>
      </c>
      <c r="AE442" s="44" t="str">
        <f t="shared" si="42"/>
        <v>000000</v>
      </c>
      <c r="AF442" s="44" t="str">
        <f t="shared" si="43"/>
        <v/>
      </c>
      <c r="AG442" s="44" t="str">
        <f t="shared" si="48"/>
        <v/>
      </c>
      <c r="AH442" s="147"/>
      <c r="AI442" s="147"/>
    </row>
    <row r="443" spans="2:35" ht="19.5" thickBot="1">
      <c r="B443" s="150"/>
      <c r="C443" s="166"/>
      <c r="D443" s="157"/>
      <c r="E443" s="158"/>
      <c r="F443" s="159"/>
      <c r="G443" s="157"/>
      <c r="H443" s="158"/>
      <c r="I443" s="159"/>
      <c r="J443" s="157"/>
      <c r="K443" s="159"/>
      <c r="L443" s="157"/>
      <c r="M443" s="158"/>
      <c r="N443" s="159"/>
      <c r="O443" s="12" t="s">
        <v>206</v>
      </c>
      <c r="P443" s="79"/>
      <c r="Q443" s="50"/>
      <c r="R443" s="12" t="str">
        <f t="shared" si="44"/>
        <v/>
      </c>
      <c r="S443" s="50"/>
      <c r="T443" s="12" t="str">
        <f t="shared" si="45"/>
        <v/>
      </c>
      <c r="U443" s="77"/>
      <c r="AA443" s="42"/>
      <c r="AB443" s="44" t="str">
        <f>IF($P443="","0",VLOOKUP($P443,登録データ!$U$4:$V$21,2,FALSE))</f>
        <v>0</v>
      </c>
      <c r="AC443" s="44" t="str">
        <f t="shared" si="46"/>
        <v>00</v>
      </c>
      <c r="AD443" s="44" t="str">
        <f t="shared" si="47"/>
        <v/>
      </c>
      <c r="AE443" s="44" t="str">
        <f t="shared" si="42"/>
        <v>000000</v>
      </c>
      <c r="AF443" s="44" t="str">
        <f t="shared" si="43"/>
        <v/>
      </c>
      <c r="AG443" s="44" t="str">
        <f t="shared" si="48"/>
        <v/>
      </c>
      <c r="AH443" s="147"/>
      <c r="AI443" s="147"/>
    </row>
    <row r="444" spans="2:35" ht="19.5" thickTop="1">
      <c r="B444" s="130">
        <v>142</v>
      </c>
      <c r="C444" s="164"/>
      <c r="D444" s="151"/>
      <c r="E444" s="152"/>
      <c r="F444" s="153"/>
      <c r="G444" s="151"/>
      <c r="H444" s="152"/>
      <c r="I444" s="153"/>
      <c r="J444" s="151"/>
      <c r="K444" s="153"/>
      <c r="L444" s="151"/>
      <c r="M444" s="152"/>
      <c r="N444" s="153"/>
      <c r="O444" s="70" t="s">
        <v>170</v>
      </c>
      <c r="P444" s="76"/>
      <c r="Q444" s="52"/>
      <c r="R444" s="24" t="str">
        <f t="shared" si="44"/>
        <v/>
      </c>
      <c r="S444" s="52"/>
      <c r="T444" s="24" t="str">
        <f t="shared" si="45"/>
        <v/>
      </c>
      <c r="U444" s="80"/>
      <c r="AA444" s="42"/>
      <c r="AB444" s="44" t="str">
        <f>IF($P444="","0",VLOOKUP($P444,登録データ!$U$4:$V$21,2,FALSE))</f>
        <v>0</v>
      </c>
      <c r="AC444" s="44" t="str">
        <f t="shared" si="46"/>
        <v>00</v>
      </c>
      <c r="AD444" s="44" t="str">
        <f t="shared" si="47"/>
        <v/>
      </c>
      <c r="AE444" s="44" t="str">
        <f t="shared" si="42"/>
        <v>000000</v>
      </c>
      <c r="AF444" s="44" t="str">
        <f t="shared" si="43"/>
        <v/>
      </c>
      <c r="AG444" s="44" t="str">
        <f t="shared" si="48"/>
        <v/>
      </c>
      <c r="AH444" s="147" t="str">
        <f>IF($C444="","",IF($C444="@",0,IF(COUNTIF($C$21:$C$620,$C444)=1,0,1)))</f>
        <v/>
      </c>
      <c r="AI444" s="147" t="str">
        <f>IF($L444="","",IF(OR($L444="東京都",$L444="北海道",$L444="大阪府",$L444="京都府",RIGHT($L444,1)="県"),0,1))</f>
        <v/>
      </c>
    </row>
    <row r="445" spans="2:35">
      <c r="B445" s="130"/>
      <c r="C445" s="165"/>
      <c r="D445" s="154"/>
      <c r="E445" s="155"/>
      <c r="F445" s="156"/>
      <c r="G445" s="154"/>
      <c r="H445" s="155"/>
      <c r="I445" s="156"/>
      <c r="J445" s="154"/>
      <c r="K445" s="156"/>
      <c r="L445" s="154"/>
      <c r="M445" s="155"/>
      <c r="N445" s="156"/>
      <c r="O445" s="70" t="s">
        <v>171</v>
      </c>
      <c r="P445" s="39"/>
      <c r="Q445" s="66"/>
      <c r="R445" s="70" t="str">
        <f t="shared" si="44"/>
        <v/>
      </c>
      <c r="S445" s="66"/>
      <c r="T445" s="70" t="str">
        <f t="shared" si="45"/>
        <v/>
      </c>
      <c r="U445" s="67"/>
      <c r="AA445" s="42"/>
      <c r="AB445" s="44" t="str">
        <f>IF($P445="","0",VLOOKUP($P445,登録データ!$U$4:$V$21,2,FALSE))</f>
        <v>0</v>
      </c>
      <c r="AC445" s="44" t="str">
        <f t="shared" si="46"/>
        <v>00</v>
      </c>
      <c r="AD445" s="44" t="str">
        <f t="shared" si="47"/>
        <v/>
      </c>
      <c r="AE445" s="44" t="str">
        <f t="shared" si="42"/>
        <v>000000</v>
      </c>
      <c r="AF445" s="44" t="str">
        <f t="shared" si="43"/>
        <v/>
      </c>
      <c r="AG445" s="44" t="str">
        <f t="shared" si="48"/>
        <v/>
      </c>
      <c r="AH445" s="147"/>
      <c r="AI445" s="147"/>
    </row>
    <row r="446" spans="2:35" ht="19.5" thickBot="1">
      <c r="B446" s="150"/>
      <c r="C446" s="166"/>
      <c r="D446" s="157"/>
      <c r="E446" s="158"/>
      <c r="F446" s="159"/>
      <c r="G446" s="157"/>
      <c r="H446" s="158"/>
      <c r="I446" s="159"/>
      <c r="J446" s="157"/>
      <c r="K446" s="159"/>
      <c r="L446" s="157"/>
      <c r="M446" s="158"/>
      <c r="N446" s="159"/>
      <c r="O446" s="12" t="s">
        <v>206</v>
      </c>
      <c r="P446" s="79"/>
      <c r="Q446" s="50"/>
      <c r="R446" s="12" t="str">
        <f t="shared" si="44"/>
        <v/>
      </c>
      <c r="S446" s="50"/>
      <c r="T446" s="12" t="str">
        <f t="shared" si="45"/>
        <v/>
      </c>
      <c r="U446" s="77"/>
      <c r="AA446" s="42"/>
      <c r="AB446" s="44" t="str">
        <f>IF($P446="","0",VLOOKUP($P446,登録データ!$U$4:$V$21,2,FALSE))</f>
        <v>0</v>
      </c>
      <c r="AC446" s="44" t="str">
        <f t="shared" si="46"/>
        <v>00</v>
      </c>
      <c r="AD446" s="44" t="str">
        <f t="shared" si="47"/>
        <v/>
      </c>
      <c r="AE446" s="44" t="str">
        <f t="shared" si="42"/>
        <v>000000</v>
      </c>
      <c r="AF446" s="44" t="str">
        <f t="shared" si="43"/>
        <v/>
      </c>
      <c r="AG446" s="44" t="str">
        <f t="shared" si="48"/>
        <v/>
      </c>
      <c r="AH446" s="147"/>
      <c r="AI446" s="147"/>
    </row>
    <row r="447" spans="2:35" ht="19.5" thickTop="1">
      <c r="B447" s="130">
        <v>143</v>
      </c>
      <c r="C447" s="164"/>
      <c r="D447" s="151"/>
      <c r="E447" s="152"/>
      <c r="F447" s="153"/>
      <c r="G447" s="151"/>
      <c r="H447" s="152"/>
      <c r="I447" s="153"/>
      <c r="J447" s="151"/>
      <c r="K447" s="153"/>
      <c r="L447" s="151"/>
      <c r="M447" s="152"/>
      <c r="N447" s="153"/>
      <c r="O447" s="70" t="s">
        <v>170</v>
      </c>
      <c r="P447" s="76"/>
      <c r="Q447" s="52"/>
      <c r="R447" s="24" t="str">
        <f t="shared" si="44"/>
        <v/>
      </c>
      <c r="S447" s="52"/>
      <c r="T447" s="24" t="str">
        <f t="shared" si="45"/>
        <v/>
      </c>
      <c r="U447" s="80"/>
      <c r="AA447" s="42"/>
      <c r="AB447" s="44" t="str">
        <f>IF($P447="","0",VLOOKUP($P447,登録データ!$U$4:$V$21,2,FALSE))</f>
        <v>0</v>
      </c>
      <c r="AC447" s="44" t="str">
        <f t="shared" si="46"/>
        <v>00</v>
      </c>
      <c r="AD447" s="44" t="str">
        <f t="shared" si="47"/>
        <v/>
      </c>
      <c r="AE447" s="44" t="str">
        <f t="shared" si="42"/>
        <v>000000</v>
      </c>
      <c r="AF447" s="44" t="str">
        <f t="shared" si="43"/>
        <v/>
      </c>
      <c r="AG447" s="44" t="str">
        <f t="shared" si="48"/>
        <v/>
      </c>
      <c r="AH447" s="147" t="str">
        <f>IF($C447="","",IF($C447="@",0,IF(COUNTIF($C$21:$C$620,$C447)=1,0,1)))</f>
        <v/>
      </c>
      <c r="AI447" s="147" t="str">
        <f>IF($L447="","",IF(OR($L447="東京都",$L447="北海道",$L447="大阪府",$L447="京都府",RIGHT($L447,1)="県"),0,1))</f>
        <v/>
      </c>
    </row>
    <row r="448" spans="2:35">
      <c r="B448" s="130"/>
      <c r="C448" s="165"/>
      <c r="D448" s="154"/>
      <c r="E448" s="155"/>
      <c r="F448" s="156"/>
      <c r="G448" s="154"/>
      <c r="H448" s="155"/>
      <c r="I448" s="156"/>
      <c r="J448" s="154"/>
      <c r="K448" s="156"/>
      <c r="L448" s="154"/>
      <c r="M448" s="155"/>
      <c r="N448" s="156"/>
      <c r="O448" s="70" t="s">
        <v>171</v>
      </c>
      <c r="P448" s="39"/>
      <c r="Q448" s="66"/>
      <c r="R448" s="70" t="str">
        <f t="shared" si="44"/>
        <v/>
      </c>
      <c r="S448" s="66"/>
      <c r="T448" s="70" t="str">
        <f t="shared" si="45"/>
        <v/>
      </c>
      <c r="U448" s="67"/>
      <c r="AA448" s="42"/>
      <c r="AB448" s="44" t="str">
        <f>IF($P448="","0",VLOOKUP($P448,登録データ!$U$4:$V$21,2,FALSE))</f>
        <v>0</v>
      </c>
      <c r="AC448" s="44" t="str">
        <f t="shared" si="46"/>
        <v>00</v>
      </c>
      <c r="AD448" s="44" t="str">
        <f t="shared" si="47"/>
        <v/>
      </c>
      <c r="AE448" s="44" t="str">
        <f t="shared" si="42"/>
        <v>000000</v>
      </c>
      <c r="AF448" s="44" t="str">
        <f t="shared" si="43"/>
        <v/>
      </c>
      <c r="AG448" s="44" t="str">
        <f t="shared" si="48"/>
        <v/>
      </c>
      <c r="AH448" s="147"/>
      <c r="AI448" s="147"/>
    </row>
    <row r="449" spans="2:35" ht="19.5" thickBot="1">
      <c r="B449" s="150"/>
      <c r="C449" s="166"/>
      <c r="D449" s="157"/>
      <c r="E449" s="158"/>
      <c r="F449" s="159"/>
      <c r="G449" s="157"/>
      <c r="H449" s="158"/>
      <c r="I449" s="159"/>
      <c r="J449" s="157"/>
      <c r="K449" s="159"/>
      <c r="L449" s="157"/>
      <c r="M449" s="158"/>
      <c r="N449" s="159"/>
      <c r="O449" s="12" t="s">
        <v>206</v>
      </c>
      <c r="P449" s="79"/>
      <c r="Q449" s="50"/>
      <c r="R449" s="12" t="str">
        <f t="shared" si="44"/>
        <v/>
      </c>
      <c r="S449" s="50"/>
      <c r="T449" s="12" t="str">
        <f t="shared" si="45"/>
        <v/>
      </c>
      <c r="U449" s="77"/>
      <c r="AA449" s="42"/>
      <c r="AB449" s="44" t="str">
        <f>IF($P449="","0",VLOOKUP($P449,登録データ!$U$4:$V$21,2,FALSE))</f>
        <v>0</v>
      </c>
      <c r="AC449" s="44" t="str">
        <f t="shared" si="46"/>
        <v>00</v>
      </c>
      <c r="AD449" s="44" t="str">
        <f t="shared" si="47"/>
        <v/>
      </c>
      <c r="AE449" s="44" t="str">
        <f t="shared" si="42"/>
        <v>000000</v>
      </c>
      <c r="AF449" s="44" t="str">
        <f t="shared" si="43"/>
        <v/>
      </c>
      <c r="AG449" s="44" t="str">
        <f t="shared" si="48"/>
        <v/>
      </c>
      <c r="AH449" s="147"/>
      <c r="AI449" s="147"/>
    </row>
    <row r="450" spans="2:35" ht="19.5" thickTop="1">
      <c r="B450" s="130">
        <v>144</v>
      </c>
      <c r="C450" s="164"/>
      <c r="D450" s="151"/>
      <c r="E450" s="152"/>
      <c r="F450" s="153"/>
      <c r="G450" s="151"/>
      <c r="H450" s="152"/>
      <c r="I450" s="153"/>
      <c r="J450" s="151"/>
      <c r="K450" s="153"/>
      <c r="L450" s="151"/>
      <c r="M450" s="152"/>
      <c r="N450" s="153"/>
      <c r="O450" s="70" t="s">
        <v>170</v>
      </c>
      <c r="P450" s="76"/>
      <c r="Q450" s="52"/>
      <c r="R450" s="24" t="str">
        <f t="shared" si="44"/>
        <v/>
      </c>
      <c r="S450" s="52"/>
      <c r="T450" s="24" t="str">
        <f t="shared" si="45"/>
        <v/>
      </c>
      <c r="U450" s="80"/>
      <c r="AA450" s="42"/>
      <c r="AB450" s="44" t="str">
        <f>IF($P450="","0",VLOOKUP($P450,登録データ!$U$4:$V$21,2,FALSE))</f>
        <v>0</v>
      </c>
      <c r="AC450" s="44" t="str">
        <f t="shared" si="46"/>
        <v>00</v>
      </c>
      <c r="AD450" s="44" t="str">
        <f t="shared" si="47"/>
        <v/>
      </c>
      <c r="AE450" s="44" t="str">
        <f t="shared" si="42"/>
        <v>000000</v>
      </c>
      <c r="AF450" s="44" t="str">
        <f t="shared" si="43"/>
        <v/>
      </c>
      <c r="AG450" s="44" t="str">
        <f t="shared" si="48"/>
        <v/>
      </c>
      <c r="AH450" s="147" t="str">
        <f>IF($C450="","",IF($C450="@",0,IF(COUNTIF($C$21:$C$620,$C450)=1,0,1)))</f>
        <v/>
      </c>
      <c r="AI450" s="147" t="str">
        <f>IF($L450="","",IF(OR($L450="東京都",$L450="北海道",$L450="大阪府",$L450="京都府",RIGHT($L450,1)="県"),0,1))</f>
        <v/>
      </c>
    </row>
    <row r="451" spans="2:35">
      <c r="B451" s="130"/>
      <c r="C451" s="165"/>
      <c r="D451" s="154"/>
      <c r="E451" s="155"/>
      <c r="F451" s="156"/>
      <c r="G451" s="154"/>
      <c r="H451" s="155"/>
      <c r="I451" s="156"/>
      <c r="J451" s="154"/>
      <c r="K451" s="156"/>
      <c r="L451" s="154"/>
      <c r="M451" s="155"/>
      <c r="N451" s="156"/>
      <c r="O451" s="70" t="s">
        <v>171</v>
      </c>
      <c r="P451" s="39"/>
      <c r="Q451" s="66"/>
      <c r="R451" s="70" t="str">
        <f t="shared" si="44"/>
        <v/>
      </c>
      <c r="S451" s="66"/>
      <c r="T451" s="70" t="str">
        <f t="shared" si="45"/>
        <v/>
      </c>
      <c r="U451" s="67"/>
      <c r="AA451" s="42"/>
      <c r="AB451" s="44" t="str">
        <f>IF($P451="","0",VLOOKUP($P451,登録データ!$U$4:$V$21,2,FALSE))</f>
        <v>0</v>
      </c>
      <c r="AC451" s="44" t="str">
        <f t="shared" si="46"/>
        <v>00</v>
      </c>
      <c r="AD451" s="44" t="str">
        <f t="shared" si="47"/>
        <v/>
      </c>
      <c r="AE451" s="44" t="str">
        <f t="shared" si="42"/>
        <v>000000</v>
      </c>
      <c r="AF451" s="44" t="str">
        <f t="shared" si="43"/>
        <v/>
      </c>
      <c r="AG451" s="44" t="str">
        <f t="shared" si="48"/>
        <v/>
      </c>
      <c r="AH451" s="147"/>
      <c r="AI451" s="147"/>
    </row>
    <row r="452" spans="2:35" ht="19.5" thickBot="1">
      <c r="B452" s="150"/>
      <c r="C452" s="166"/>
      <c r="D452" s="157"/>
      <c r="E452" s="158"/>
      <c r="F452" s="159"/>
      <c r="G452" s="157"/>
      <c r="H452" s="158"/>
      <c r="I452" s="159"/>
      <c r="J452" s="157"/>
      <c r="K452" s="159"/>
      <c r="L452" s="157"/>
      <c r="M452" s="158"/>
      <c r="N452" s="159"/>
      <c r="O452" s="12" t="s">
        <v>206</v>
      </c>
      <c r="P452" s="79"/>
      <c r="Q452" s="50"/>
      <c r="R452" s="12" t="str">
        <f t="shared" si="44"/>
        <v/>
      </c>
      <c r="S452" s="50"/>
      <c r="T452" s="12" t="str">
        <f t="shared" si="45"/>
        <v/>
      </c>
      <c r="U452" s="77"/>
      <c r="AA452" s="42"/>
      <c r="AB452" s="44" t="str">
        <f>IF($P452="","0",VLOOKUP($P452,登録データ!$U$4:$V$21,2,FALSE))</f>
        <v>0</v>
      </c>
      <c r="AC452" s="44" t="str">
        <f t="shared" si="46"/>
        <v>00</v>
      </c>
      <c r="AD452" s="44" t="str">
        <f t="shared" si="47"/>
        <v/>
      </c>
      <c r="AE452" s="44" t="str">
        <f t="shared" si="42"/>
        <v>000000</v>
      </c>
      <c r="AF452" s="44" t="str">
        <f t="shared" si="43"/>
        <v/>
      </c>
      <c r="AG452" s="44" t="str">
        <f t="shared" si="48"/>
        <v/>
      </c>
      <c r="AH452" s="147"/>
      <c r="AI452" s="147"/>
    </row>
    <row r="453" spans="2:35" ht="19.5" thickTop="1">
      <c r="B453" s="130">
        <v>145</v>
      </c>
      <c r="C453" s="164"/>
      <c r="D453" s="151"/>
      <c r="E453" s="152"/>
      <c r="F453" s="153"/>
      <c r="G453" s="151"/>
      <c r="H453" s="152"/>
      <c r="I453" s="153"/>
      <c r="J453" s="151"/>
      <c r="K453" s="153"/>
      <c r="L453" s="151"/>
      <c r="M453" s="152"/>
      <c r="N453" s="153"/>
      <c r="O453" s="70" t="s">
        <v>170</v>
      </c>
      <c r="P453" s="76"/>
      <c r="Q453" s="52"/>
      <c r="R453" s="24" t="str">
        <f t="shared" si="44"/>
        <v/>
      </c>
      <c r="S453" s="52"/>
      <c r="T453" s="24" t="str">
        <f t="shared" si="45"/>
        <v/>
      </c>
      <c r="U453" s="80"/>
      <c r="AA453" s="42"/>
      <c r="AB453" s="44" t="str">
        <f>IF($P453="","0",VLOOKUP($P453,登録データ!$U$4:$V$21,2,FALSE))</f>
        <v>0</v>
      </c>
      <c r="AC453" s="44" t="str">
        <f t="shared" si="46"/>
        <v>00</v>
      </c>
      <c r="AD453" s="44" t="str">
        <f t="shared" si="47"/>
        <v/>
      </c>
      <c r="AE453" s="44" t="str">
        <f t="shared" si="42"/>
        <v>000000</v>
      </c>
      <c r="AF453" s="44" t="str">
        <f t="shared" si="43"/>
        <v/>
      </c>
      <c r="AG453" s="44" t="str">
        <f t="shared" si="48"/>
        <v/>
      </c>
      <c r="AH453" s="147" t="str">
        <f>IF($C453="","",IF($C453="@",0,IF(COUNTIF($C$21:$C$620,$C453)=1,0,1)))</f>
        <v/>
      </c>
      <c r="AI453" s="147" t="str">
        <f>IF($L453="","",IF(OR($L453="東京都",$L453="北海道",$L453="大阪府",$L453="京都府",RIGHT($L453,1)="県"),0,1))</f>
        <v/>
      </c>
    </row>
    <row r="454" spans="2:35">
      <c r="B454" s="130"/>
      <c r="C454" s="165"/>
      <c r="D454" s="154"/>
      <c r="E454" s="155"/>
      <c r="F454" s="156"/>
      <c r="G454" s="154"/>
      <c r="H454" s="155"/>
      <c r="I454" s="156"/>
      <c r="J454" s="154"/>
      <c r="K454" s="156"/>
      <c r="L454" s="154"/>
      <c r="M454" s="155"/>
      <c r="N454" s="156"/>
      <c r="O454" s="70" t="s">
        <v>171</v>
      </c>
      <c r="P454" s="39"/>
      <c r="Q454" s="66"/>
      <c r="R454" s="70" t="str">
        <f t="shared" si="44"/>
        <v/>
      </c>
      <c r="S454" s="66"/>
      <c r="T454" s="70" t="str">
        <f t="shared" si="45"/>
        <v/>
      </c>
      <c r="U454" s="67"/>
      <c r="AA454" s="42"/>
      <c r="AB454" s="44" t="str">
        <f>IF($P454="","0",VLOOKUP($P454,登録データ!$U$4:$V$21,2,FALSE))</f>
        <v>0</v>
      </c>
      <c r="AC454" s="44" t="str">
        <f t="shared" si="46"/>
        <v>00</v>
      </c>
      <c r="AD454" s="44" t="str">
        <f t="shared" si="47"/>
        <v/>
      </c>
      <c r="AE454" s="44" t="str">
        <f t="shared" si="42"/>
        <v>000000</v>
      </c>
      <c r="AF454" s="44" t="str">
        <f t="shared" si="43"/>
        <v/>
      </c>
      <c r="AG454" s="44" t="str">
        <f t="shared" si="48"/>
        <v/>
      </c>
      <c r="AH454" s="147"/>
      <c r="AI454" s="147"/>
    </row>
    <row r="455" spans="2:35" ht="19.5" thickBot="1">
      <c r="B455" s="150"/>
      <c r="C455" s="166"/>
      <c r="D455" s="157"/>
      <c r="E455" s="158"/>
      <c r="F455" s="159"/>
      <c r="G455" s="157"/>
      <c r="H455" s="158"/>
      <c r="I455" s="159"/>
      <c r="J455" s="157"/>
      <c r="K455" s="159"/>
      <c r="L455" s="157"/>
      <c r="M455" s="158"/>
      <c r="N455" s="159"/>
      <c r="O455" s="12" t="s">
        <v>206</v>
      </c>
      <c r="P455" s="79"/>
      <c r="Q455" s="50"/>
      <c r="R455" s="12" t="str">
        <f t="shared" si="44"/>
        <v/>
      </c>
      <c r="S455" s="50"/>
      <c r="T455" s="12" t="str">
        <f t="shared" si="45"/>
        <v/>
      </c>
      <c r="U455" s="77"/>
      <c r="AA455" s="42"/>
      <c r="AB455" s="44" t="str">
        <f>IF($P455="","0",VLOOKUP($P455,登録データ!$U$4:$V$21,2,FALSE))</f>
        <v>0</v>
      </c>
      <c r="AC455" s="44" t="str">
        <f t="shared" si="46"/>
        <v>00</v>
      </c>
      <c r="AD455" s="44" t="str">
        <f t="shared" si="47"/>
        <v/>
      </c>
      <c r="AE455" s="44" t="str">
        <f t="shared" si="42"/>
        <v>000000</v>
      </c>
      <c r="AF455" s="44" t="str">
        <f t="shared" si="43"/>
        <v/>
      </c>
      <c r="AG455" s="44" t="str">
        <f t="shared" si="48"/>
        <v/>
      </c>
      <c r="AH455" s="147"/>
      <c r="AI455" s="147"/>
    </row>
    <row r="456" spans="2:35" ht="19.5" thickTop="1">
      <c r="B456" s="130">
        <v>146</v>
      </c>
      <c r="C456" s="164"/>
      <c r="D456" s="151"/>
      <c r="E456" s="152"/>
      <c r="F456" s="153"/>
      <c r="G456" s="151"/>
      <c r="H456" s="152"/>
      <c r="I456" s="153"/>
      <c r="J456" s="151"/>
      <c r="K456" s="153"/>
      <c r="L456" s="151"/>
      <c r="M456" s="152"/>
      <c r="N456" s="153"/>
      <c r="O456" s="70" t="s">
        <v>170</v>
      </c>
      <c r="P456" s="76"/>
      <c r="Q456" s="52"/>
      <c r="R456" s="24" t="str">
        <f t="shared" si="44"/>
        <v/>
      </c>
      <c r="S456" s="52"/>
      <c r="T456" s="24" t="str">
        <f t="shared" si="45"/>
        <v/>
      </c>
      <c r="U456" s="80"/>
      <c r="AA456" s="42"/>
      <c r="AB456" s="44" t="str">
        <f>IF($P456="","0",VLOOKUP($P456,登録データ!$U$4:$V$21,2,FALSE))</f>
        <v>0</v>
      </c>
      <c r="AC456" s="44" t="str">
        <f t="shared" si="46"/>
        <v>00</v>
      </c>
      <c r="AD456" s="44" t="str">
        <f t="shared" si="47"/>
        <v/>
      </c>
      <c r="AE456" s="44" t="str">
        <f t="shared" si="42"/>
        <v>000000</v>
      </c>
      <c r="AF456" s="44" t="str">
        <f t="shared" si="43"/>
        <v/>
      </c>
      <c r="AG456" s="44" t="str">
        <f t="shared" si="48"/>
        <v/>
      </c>
      <c r="AH456" s="147" t="str">
        <f>IF($C456="","",IF($C456="@",0,IF(COUNTIF($C$21:$C$620,$C456)=1,0,1)))</f>
        <v/>
      </c>
      <c r="AI456" s="147" t="str">
        <f>IF($L456="","",IF(OR($L456="東京都",$L456="北海道",$L456="大阪府",$L456="京都府",RIGHT($L456,1)="県"),0,1))</f>
        <v/>
      </c>
    </row>
    <row r="457" spans="2:35">
      <c r="B457" s="130"/>
      <c r="C457" s="165"/>
      <c r="D457" s="154"/>
      <c r="E457" s="155"/>
      <c r="F457" s="156"/>
      <c r="G457" s="154"/>
      <c r="H457" s="155"/>
      <c r="I457" s="156"/>
      <c r="J457" s="154"/>
      <c r="K457" s="156"/>
      <c r="L457" s="154"/>
      <c r="M457" s="155"/>
      <c r="N457" s="156"/>
      <c r="O457" s="70" t="s">
        <v>171</v>
      </c>
      <c r="P457" s="39"/>
      <c r="Q457" s="66"/>
      <c r="R457" s="70" t="str">
        <f t="shared" si="44"/>
        <v/>
      </c>
      <c r="S457" s="66"/>
      <c r="T457" s="70" t="str">
        <f t="shared" si="45"/>
        <v/>
      </c>
      <c r="U457" s="67"/>
      <c r="AA457" s="42"/>
      <c r="AB457" s="44" t="str">
        <f>IF($P457="","0",VLOOKUP($P457,登録データ!$U$4:$V$21,2,FALSE))</f>
        <v>0</v>
      </c>
      <c r="AC457" s="44" t="str">
        <f t="shared" si="46"/>
        <v>00</v>
      </c>
      <c r="AD457" s="44" t="str">
        <f t="shared" si="47"/>
        <v/>
      </c>
      <c r="AE457" s="44" t="str">
        <f t="shared" si="42"/>
        <v>000000</v>
      </c>
      <c r="AF457" s="44" t="str">
        <f t="shared" si="43"/>
        <v/>
      </c>
      <c r="AG457" s="44" t="str">
        <f t="shared" si="48"/>
        <v/>
      </c>
      <c r="AH457" s="147"/>
      <c r="AI457" s="147"/>
    </row>
    <row r="458" spans="2:35" ht="19.5" thickBot="1">
      <c r="B458" s="150"/>
      <c r="C458" s="166"/>
      <c r="D458" s="157"/>
      <c r="E458" s="158"/>
      <c r="F458" s="159"/>
      <c r="G458" s="157"/>
      <c r="H458" s="158"/>
      <c r="I458" s="159"/>
      <c r="J458" s="157"/>
      <c r="K458" s="159"/>
      <c r="L458" s="157"/>
      <c r="M458" s="158"/>
      <c r="N458" s="159"/>
      <c r="O458" s="12" t="s">
        <v>206</v>
      </c>
      <c r="P458" s="79"/>
      <c r="Q458" s="50"/>
      <c r="R458" s="12" t="str">
        <f t="shared" si="44"/>
        <v/>
      </c>
      <c r="S458" s="50"/>
      <c r="T458" s="12" t="str">
        <f t="shared" si="45"/>
        <v/>
      </c>
      <c r="U458" s="77"/>
      <c r="AA458" s="42"/>
      <c r="AB458" s="44" t="str">
        <f>IF($P458="","0",VLOOKUP($P458,登録データ!$U$4:$V$21,2,FALSE))</f>
        <v>0</v>
      </c>
      <c r="AC458" s="44" t="str">
        <f t="shared" si="46"/>
        <v>00</v>
      </c>
      <c r="AD458" s="44" t="str">
        <f t="shared" si="47"/>
        <v/>
      </c>
      <c r="AE458" s="44" t="str">
        <f t="shared" si="42"/>
        <v>000000</v>
      </c>
      <c r="AF458" s="44" t="str">
        <f t="shared" si="43"/>
        <v/>
      </c>
      <c r="AG458" s="44" t="str">
        <f t="shared" si="48"/>
        <v/>
      </c>
      <c r="AH458" s="147"/>
      <c r="AI458" s="147"/>
    </row>
    <row r="459" spans="2:35" ht="19.5" thickTop="1">
      <c r="B459" s="130">
        <v>147</v>
      </c>
      <c r="C459" s="164"/>
      <c r="D459" s="151"/>
      <c r="E459" s="152"/>
      <c r="F459" s="153"/>
      <c r="G459" s="151"/>
      <c r="H459" s="152"/>
      <c r="I459" s="153"/>
      <c r="J459" s="151"/>
      <c r="K459" s="153"/>
      <c r="L459" s="151"/>
      <c r="M459" s="152"/>
      <c r="N459" s="153"/>
      <c r="O459" s="70" t="s">
        <v>170</v>
      </c>
      <c r="P459" s="76"/>
      <c r="Q459" s="52"/>
      <c r="R459" s="24" t="str">
        <f t="shared" si="44"/>
        <v/>
      </c>
      <c r="S459" s="52"/>
      <c r="T459" s="24" t="str">
        <f t="shared" si="45"/>
        <v/>
      </c>
      <c r="U459" s="80"/>
      <c r="AA459" s="42"/>
      <c r="AB459" s="44" t="str">
        <f>IF($P459="","0",VLOOKUP($P459,登録データ!$U$4:$V$21,2,FALSE))</f>
        <v>0</v>
      </c>
      <c r="AC459" s="44" t="str">
        <f t="shared" si="46"/>
        <v>00</v>
      </c>
      <c r="AD459" s="44" t="str">
        <f t="shared" si="47"/>
        <v/>
      </c>
      <c r="AE459" s="44" t="str">
        <f t="shared" si="42"/>
        <v>000000</v>
      </c>
      <c r="AF459" s="44" t="str">
        <f t="shared" si="43"/>
        <v/>
      </c>
      <c r="AG459" s="44" t="str">
        <f t="shared" si="48"/>
        <v/>
      </c>
      <c r="AH459" s="147" t="str">
        <f>IF($C459="","",IF($C459="@",0,IF(COUNTIF($C$21:$C$620,$C459)=1,0,1)))</f>
        <v/>
      </c>
      <c r="AI459" s="147" t="str">
        <f>IF($L459="","",IF(OR($L459="東京都",$L459="北海道",$L459="大阪府",$L459="京都府",RIGHT($L459,1)="県"),0,1))</f>
        <v/>
      </c>
    </row>
    <row r="460" spans="2:35">
      <c r="B460" s="130"/>
      <c r="C460" s="165"/>
      <c r="D460" s="154"/>
      <c r="E460" s="155"/>
      <c r="F460" s="156"/>
      <c r="G460" s="154"/>
      <c r="H460" s="155"/>
      <c r="I460" s="156"/>
      <c r="J460" s="154"/>
      <c r="K460" s="156"/>
      <c r="L460" s="154"/>
      <c r="M460" s="155"/>
      <c r="N460" s="156"/>
      <c r="O460" s="70" t="s">
        <v>171</v>
      </c>
      <c r="P460" s="39"/>
      <c r="Q460" s="66"/>
      <c r="R460" s="70" t="str">
        <f t="shared" si="44"/>
        <v/>
      </c>
      <c r="S460" s="66"/>
      <c r="T460" s="70" t="str">
        <f t="shared" si="45"/>
        <v/>
      </c>
      <c r="U460" s="67"/>
      <c r="AA460" s="42"/>
      <c r="AB460" s="44" t="str">
        <f>IF($P460="","0",VLOOKUP($P460,登録データ!$U$4:$V$21,2,FALSE))</f>
        <v>0</v>
      </c>
      <c r="AC460" s="44" t="str">
        <f t="shared" si="46"/>
        <v>00</v>
      </c>
      <c r="AD460" s="44" t="str">
        <f t="shared" si="47"/>
        <v/>
      </c>
      <c r="AE460" s="44" t="str">
        <f t="shared" si="42"/>
        <v>000000</v>
      </c>
      <c r="AF460" s="44" t="str">
        <f t="shared" si="43"/>
        <v/>
      </c>
      <c r="AG460" s="44" t="str">
        <f t="shared" si="48"/>
        <v/>
      </c>
      <c r="AH460" s="147"/>
      <c r="AI460" s="147"/>
    </row>
    <row r="461" spans="2:35" ht="19.5" thickBot="1">
      <c r="B461" s="150"/>
      <c r="C461" s="166"/>
      <c r="D461" s="157"/>
      <c r="E461" s="158"/>
      <c r="F461" s="159"/>
      <c r="G461" s="157"/>
      <c r="H461" s="158"/>
      <c r="I461" s="159"/>
      <c r="J461" s="157"/>
      <c r="K461" s="159"/>
      <c r="L461" s="157"/>
      <c r="M461" s="158"/>
      <c r="N461" s="159"/>
      <c r="O461" s="12" t="s">
        <v>206</v>
      </c>
      <c r="P461" s="79"/>
      <c r="Q461" s="50"/>
      <c r="R461" s="12" t="str">
        <f t="shared" si="44"/>
        <v/>
      </c>
      <c r="S461" s="50"/>
      <c r="T461" s="12" t="str">
        <f t="shared" si="45"/>
        <v/>
      </c>
      <c r="U461" s="77"/>
      <c r="AA461" s="42"/>
      <c r="AB461" s="44" t="str">
        <f>IF($P461="","0",VLOOKUP($P461,登録データ!$U$4:$V$21,2,FALSE))</f>
        <v>0</v>
      </c>
      <c r="AC461" s="44" t="str">
        <f t="shared" si="46"/>
        <v>00</v>
      </c>
      <c r="AD461" s="44" t="str">
        <f t="shared" si="47"/>
        <v/>
      </c>
      <c r="AE461" s="44" t="str">
        <f t="shared" si="42"/>
        <v>000000</v>
      </c>
      <c r="AF461" s="44" t="str">
        <f t="shared" si="43"/>
        <v/>
      </c>
      <c r="AG461" s="44" t="str">
        <f t="shared" si="48"/>
        <v/>
      </c>
      <c r="AH461" s="147"/>
      <c r="AI461" s="147"/>
    </row>
    <row r="462" spans="2:35" ht="19.5" thickTop="1">
      <c r="B462" s="130">
        <v>148</v>
      </c>
      <c r="C462" s="164"/>
      <c r="D462" s="151"/>
      <c r="E462" s="152"/>
      <c r="F462" s="153"/>
      <c r="G462" s="151"/>
      <c r="H462" s="152"/>
      <c r="I462" s="153"/>
      <c r="J462" s="151"/>
      <c r="K462" s="153"/>
      <c r="L462" s="151"/>
      <c r="M462" s="152"/>
      <c r="N462" s="153"/>
      <c r="O462" s="70" t="s">
        <v>170</v>
      </c>
      <c r="P462" s="76"/>
      <c r="Q462" s="52"/>
      <c r="R462" s="24" t="str">
        <f t="shared" si="44"/>
        <v/>
      </c>
      <c r="S462" s="52"/>
      <c r="T462" s="24" t="str">
        <f t="shared" si="45"/>
        <v/>
      </c>
      <c r="U462" s="80"/>
      <c r="AA462" s="42"/>
      <c r="AB462" s="44" t="str">
        <f>IF($P462="","0",VLOOKUP($P462,登録データ!$U$4:$V$21,2,FALSE))</f>
        <v>0</v>
      </c>
      <c r="AC462" s="44" t="str">
        <f t="shared" si="46"/>
        <v>00</v>
      </c>
      <c r="AD462" s="44" t="str">
        <f t="shared" si="47"/>
        <v/>
      </c>
      <c r="AE462" s="44" t="str">
        <f t="shared" si="42"/>
        <v>000000</v>
      </c>
      <c r="AF462" s="44" t="str">
        <f t="shared" si="43"/>
        <v/>
      </c>
      <c r="AG462" s="44" t="str">
        <f t="shared" si="48"/>
        <v/>
      </c>
      <c r="AH462" s="147" t="str">
        <f>IF($C462="","",IF($C462="@",0,IF(COUNTIF($C$21:$C$620,$C462)=1,0,1)))</f>
        <v/>
      </c>
      <c r="AI462" s="147" t="str">
        <f>IF($L462="","",IF(OR($L462="東京都",$L462="北海道",$L462="大阪府",$L462="京都府",RIGHT($L462,1)="県"),0,1))</f>
        <v/>
      </c>
    </row>
    <row r="463" spans="2:35">
      <c r="B463" s="130"/>
      <c r="C463" s="165"/>
      <c r="D463" s="154"/>
      <c r="E463" s="155"/>
      <c r="F463" s="156"/>
      <c r="G463" s="154"/>
      <c r="H463" s="155"/>
      <c r="I463" s="156"/>
      <c r="J463" s="154"/>
      <c r="K463" s="156"/>
      <c r="L463" s="154"/>
      <c r="M463" s="155"/>
      <c r="N463" s="156"/>
      <c r="O463" s="70" t="s">
        <v>171</v>
      </c>
      <c r="P463" s="39"/>
      <c r="Q463" s="66"/>
      <c r="R463" s="70" t="str">
        <f t="shared" si="44"/>
        <v/>
      </c>
      <c r="S463" s="66"/>
      <c r="T463" s="70" t="str">
        <f t="shared" si="45"/>
        <v/>
      </c>
      <c r="U463" s="67"/>
      <c r="AA463" s="42"/>
      <c r="AB463" s="44" t="str">
        <f>IF($P463="","0",VLOOKUP($P463,登録データ!$U$4:$V$21,2,FALSE))</f>
        <v>0</v>
      </c>
      <c r="AC463" s="44" t="str">
        <f t="shared" si="46"/>
        <v>00</v>
      </c>
      <c r="AD463" s="44" t="str">
        <f t="shared" si="47"/>
        <v/>
      </c>
      <c r="AE463" s="44" t="str">
        <f t="shared" si="42"/>
        <v>000000</v>
      </c>
      <c r="AF463" s="44" t="str">
        <f t="shared" si="43"/>
        <v/>
      </c>
      <c r="AG463" s="44" t="str">
        <f t="shared" si="48"/>
        <v/>
      </c>
      <c r="AH463" s="147"/>
      <c r="AI463" s="147"/>
    </row>
    <row r="464" spans="2:35" ht="19.5" thickBot="1">
      <c r="B464" s="150"/>
      <c r="C464" s="166"/>
      <c r="D464" s="157"/>
      <c r="E464" s="158"/>
      <c r="F464" s="159"/>
      <c r="G464" s="157"/>
      <c r="H464" s="158"/>
      <c r="I464" s="159"/>
      <c r="J464" s="157"/>
      <c r="K464" s="159"/>
      <c r="L464" s="157"/>
      <c r="M464" s="158"/>
      <c r="N464" s="159"/>
      <c r="O464" s="12" t="s">
        <v>206</v>
      </c>
      <c r="P464" s="79"/>
      <c r="Q464" s="50"/>
      <c r="R464" s="12" t="str">
        <f t="shared" si="44"/>
        <v/>
      </c>
      <c r="S464" s="50"/>
      <c r="T464" s="12" t="str">
        <f t="shared" si="45"/>
        <v/>
      </c>
      <c r="U464" s="77"/>
      <c r="AA464" s="42"/>
      <c r="AB464" s="44" t="str">
        <f>IF($P464="","0",VLOOKUP($P464,登録データ!$U$4:$V$21,2,FALSE))</f>
        <v>0</v>
      </c>
      <c r="AC464" s="44" t="str">
        <f t="shared" si="46"/>
        <v>00</v>
      </c>
      <c r="AD464" s="44" t="str">
        <f t="shared" si="47"/>
        <v/>
      </c>
      <c r="AE464" s="44" t="str">
        <f t="shared" si="42"/>
        <v>000000</v>
      </c>
      <c r="AF464" s="44" t="str">
        <f t="shared" si="43"/>
        <v/>
      </c>
      <c r="AG464" s="44" t="str">
        <f t="shared" si="48"/>
        <v/>
      </c>
      <c r="AH464" s="147"/>
      <c r="AI464" s="147"/>
    </row>
    <row r="465" spans="2:35" ht="19.5" thickTop="1">
      <c r="B465" s="130">
        <v>149</v>
      </c>
      <c r="C465" s="164"/>
      <c r="D465" s="151"/>
      <c r="E465" s="152"/>
      <c r="F465" s="153"/>
      <c r="G465" s="151"/>
      <c r="H465" s="152"/>
      <c r="I465" s="153"/>
      <c r="J465" s="151"/>
      <c r="K465" s="153"/>
      <c r="L465" s="151"/>
      <c r="M465" s="152"/>
      <c r="N465" s="153"/>
      <c r="O465" s="70" t="s">
        <v>170</v>
      </c>
      <c r="P465" s="76"/>
      <c r="Q465" s="52"/>
      <c r="R465" s="24" t="str">
        <f t="shared" si="44"/>
        <v/>
      </c>
      <c r="S465" s="52"/>
      <c r="T465" s="24" t="str">
        <f t="shared" si="45"/>
        <v/>
      </c>
      <c r="U465" s="80"/>
      <c r="AA465" s="42"/>
      <c r="AB465" s="44" t="str">
        <f>IF($P465="","0",VLOOKUP($P465,登録データ!$U$4:$V$21,2,FALSE))</f>
        <v>0</v>
      </c>
      <c r="AC465" s="44" t="str">
        <f t="shared" si="46"/>
        <v>00</v>
      </c>
      <c r="AD465" s="44" t="str">
        <f t="shared" si="47"/>
        <v/>
      </c>
      <c r="AE465" s="44" t="str">
        <f t="shared" si="42"/>
        <v>000000</v>
      </c>
      <c r="AF465" s="44" t="str">
        <f t="shared" si="43"/>
        <v/>
      </c>
      <c r="AG465" s="44" t="str">
        <f t="shared" si="48"/>
        <v/>
      </c>
      <c r="AH465" s="147" t="str">
        <f>IF($C465="","",IF($C465="@",0,IF(COUNTIF($C$21:$C$620,$C465)=1,0,1)))</f>
        <v/>
      </c>
      <c r="AI465" s="147" t="str">
        <f>IF($L465="","",IF(OR($L465="東京都",$L465="北海道",$L465="大阪府",$L465="京都府",RIGHT($L465,1)="県"),0,1))</f>
        <v/>
      </c>
    </row>
    <row r="466" spans="2:35">
      <c r="B466" s="130"/>
      <c r="C466" s="165"/>
      <c r="D466" s="154"/>
      <c r="E466" s="155"/>
      <c r="F466" s="156"/>
      <c r="G466" s="154"/>
      <c r="H466" s="155"/>
      <c r="I466" s="156"/>
      <c r="J466" s="154"/>
      <c r="K466" s="156"/>
      <c r="L466" s="154"/>
      <c r="M466" s="155"/>
      <c r="N466" s="156"/>
      <c r="O466" s="70" t="s">
        <v>171</v>
      </c>
      <c r="P466" s="39"/>
      <c r="Q466" s="66"/>
      <c r="R466" s="70" t="str">
        <f t="shared" si="44"/>
        <v/>
      </c>
      <c r="S466" s="66"/>
      <c r="T466" s="70" t="str">
        <f t="shared" si="45"/>
        <v/>
      </c>
      <c r="U466" s="67"/>
      <c r="AA466" s="42"/>
      <c r="AB466" s="44" t="str">
        <f>IF($P466="","0",VLOOKUP($P466,登録データ!$U$4:$V$21,2,FALSE))</f>
        <v>0</v>
      </c>
      <c r="AC466" s="44" t="str">
        <f t="shared" si="46"/>
        <v>00</v>
      </c>
      <c r="AD466" s="44" t="str">
        <f t="shared" si="47"/>
        <v/>
      </c>
      <c r="AE466" s="44" t="str">
        <f t="shared" si="42"/>
        <v>000000</v>
      </c>
      <c r="AF466" s="44" t="str">
        <f t="shared" si="43"/>
        <v/>
      </c>
      <c r="AG466" s="44" t="str">
        <f t="shared" si="48"/>
        <v/>
      </c>
      <c r="AH466" s="147"/>
      <c r="AI466" s="147"/>
    </row>
    <row r="467" spans="2:35" ht="19.5" thickBot="1">
      <c r="B467" s="150"/>
      <c r="C467" s="166"/>
      <c r="D467" s="157"/>
      <c r="E467" s="158"/>
      <c r="F467" s="159"/>
      <c r="G467" s="157"/>
      <c r="H467" s="158"/>
      <c r="I467" s="159"/>
      <c r="J467" s="157"/>
      <c r="K467" s="159"/>
      <c r="L467" s="157"/>
      <c r="M467" s="158"/>
      <c r="N467" s="159"/>
      <c r="O467" s="12" t="s">
        <v>206</v>
      </c>
      <c r="P467" s="79"/>
      <c r="Q467" s="50"/>
      <c r="R467" s="12" t="str">
        <f t="shared" si="44"/>
        <v/>
      </c>
      <c r="S467" s="50"/>
      <c r="T467" s="12" t="str">
        <f t="shared" si="45"/>
        <v/>
      </c>
      <c r="U467" s="77"/>
      <c r="AA467" s="42"/>
      <c r="AB467" s="44" t="str">
        <f>IF($P467="","0",VLOOKUP($P467,登録データ!$U$4:$V$21,2,FALSE))</f>
        <v>0</v>
      </c>
      <c r="AC467" s="44" t="str">
        <f t="shared" si="46"/>
        <v>00</v>
      </c>
      <c r="AD467" s="44" t="str">
        <f t="shared" si="47"/>
        <v/>
      </c>
      <c r="AE467" s="44" t="str">
        <f t="shared" si="42"/>
        <v>000000</v>
      </c>
      <c r="AF467" s="44" t="str">
        <f t="shared" si="43"/>
        <v/>
      </c>
      <c r="AG467" s="44" t="str">
        <f t="shared" si="48"/>
        <v/>
      </c>
      <c r="AH467" s="147"/>
      <c r="AI467" s="147"/>
    </row>
    <row r="468" spans="2:35" ht="19.5" thickTop="1">
      <c r="B468" s="130">
        <v>150</v>
      </c>
      <c r="C468" s="164"/>
      <c r="D468" s="151"/>
      <c r="E468" s="152"/>
      <c r="F468" s="153"/>
      <c r="G468" s="151"/>
      <c r="H468" s="152"/>
      <c r="I468" s="153"/>
      <c r="J468" s="151"/>
      <c r="K468" s="153"/>
      <c r="L468" s="151"/>
      <c r="M468" s="152"/>
      <c r="N468" s="153"/>
      <c r="O468" s="70" t="s">
        <v>170</v>
      </c>
      <c r="P468" s="76"/>
      <c r="Q468" s="52"/>
      <c r="R468" s="24" t="str">
        <f t="shared" si="44"/>
        <v/>
      </c>
      <c r="S468" s="52"/>
      <c r="T468" s="24" t="str">
        <f t="shared" si="45"/>
        <v/>
      </c>
      <c r="U468" s="80"/>
      <c r="AA468" s="42"/>
      <c r="AB468" s="44" t="str">
        <f>IF($P468="","0",VLOOKUP($P468,登録データ!$U$4:$V$21,2,FALSE))</f>
        <v>0</v>
      </c>
      <c r="AC468" s="44" t="str">
        <f t="shared" si="46"/>
        <v>00</v>
      </c>
      <c r="AD468" s="44" t="str">
        <f t="shared" si="47"/>
        <v/>
      </c>
      <c r="AE468" s="44" t="str">
        <f t="shared" si="42"/>
        <v>000000</v>
      </c>
      <c r="AF468" s="44" t="str">
        <f t="shared" si="43"/>
        <v/>
      </c>
      <c r="AG468" s="44" t="str">
        <f t="shared" si="48"/>
        <v/>
      </c>
      <c r="AH468" s="147" t="str">
        <f>IF($C468="","",IF($C468="@",0,IF(COUNTIF($C$21:$C$620,$C468)=1,0,1)))</f>
        <v/>
      </c>
      <c r="AI468" s="147" t="str">
        <f>IF($L468="","",IF(OR($L468="東京都",$L468="北海道",$L468="大阪府",$L468="京都府",RIGHT($L468,1)="県"),0,1))</f>
        <v/>
      </c>
    </row>
    <row r="469" spans="2:35">
      <c r="B469" s="130"/>
      <c r="C469" s="165"/>
      <c r="D469" s="154"/>
      <c r="E469" s="155"/>
      <c r="F469" s="156"/>
      <c r="G469" s="154"/>
      <c r="H469" s="155"/>
      <c r="I469" s="156"/>
      <c r="J469" s="154"/>
      <c r="K469" s="156"/>
      <c r="L469" s="154"/>
      <c r="M469" s="155"/>
      <c r="N469" s="156"/>
      <c r="O469" s="70" t="s">
        <v>171</v>
      </c>
      <c r="P469" s="39"/>
      <c r="Q469" s="66"/>
      <c r="R469" s="70" t="str">
        <f t="shared" si="44"/>
        <v/>
      </c>
      <c r="S469" s="66"/>
      <c r="T469" s="70" t="str">
        <f t="shared" si="45"/>
        <v/>
      </c>
      <c r="U469" s="67"/>
      <c r="AA469" s="42"/>
      <c r="AB469" s="44" t="str">
        <f>IF($P469="","0",VLOOKUP($P469,登録データ!$U$4:$V$21,2,FALSE))</f>
        <v>0</v>
      </c>
      <c r="AC469" s="44" t="str">
        <f t="shared" si="46"/>
        <v>00</v>
      </c>
      <c r="AD469" s="44" t="str">
        <f t="shared" si="47"/>
        <v/>
      </c>
      <c r="AE469" s="44" t="str">
        <f t="shared" ref="AE469:AE532" si="49">IF($AD469=2,IF($S469="","0000",CONCATENATE(RIGHT($S469+100,2),$AC469)),IF($S469="","000000",CONCATENATE(RIGHT($Q469+100,2),RIGHT($S469+100,2),$AC469)))</f>
        <v>000000</v>
      </c>
      <c r="AF469" s="44" t="str">
        <f t="shared" ref="AF469:AF532" si="50">IF($P469="","",CONCATENATE($AB469," ",IF($AD469=1,RIGHT($AE469+10000000,7),RIGHT($AE469+100000,5))))</f>
        <v/>
      </c>
      <c r="AG469" s="44" t="str">
        <f t="shared" si="48"/>
        <v/>
      </c>
      <c r="AH469" s="147"/>
      <c r="AI469" s="147"/>
    </row>
    <row r="470" spans="2:35" ht="19.5" thickBot="1">
      <c r="B470" s="150"/>
      <c r="C470" s="166"/>
      <c r="D470" s="157"/>
      <c r="E470" s="158"/>
      <c r="F470" s="159"/>
      <c r="G470" s="157"/>
      <c r="H470" s="158"/>
      <c r="I470" s="159"/>
      <c r="J470" s="157"/>
      <c r="K470" s="159"/>
      <c r="L470" s="157"/>
      <c r="M470" s="158"/>
      <c r="N470" s="159"/>
      <c r="O470" s="12" t="s">
        <v>206</v>
      </c>
      <c r="P470" s="79"/>
      <c r="Q470" s="50"/>
      <c r="R470" s="12" t="str">
        <f t="shared" ref="R470:R533" si="51">IF($P470="","",IF(OR(RIGHT($P470,1)="m",RIGHT($P470,1)="H"),"分",""))</f>
        <v/>
      </c>
      <c r="S470" s="50"/>
      <c r="T470" s="12" t="str">
        <f t="shared" ref="T470:T533" si="52">IF($P470="","",IF(OR(RIGHT($P470,1)="m",RIGHT($P470,1)="H"),"秒","m"))</f>
        <v/>
      </c>
      <c r="U470" s="77"/>
      <c r="AA470" s="42"/>
      <c r="AB470" s="44" t="str">
        <f>IF($P470="","0",VLOOKUP($P470,登録データ!$U$4:$V$21,2,FALSE))</f>
        <v>0</v>
      </c>
      <c r="AC470" s="44" t="str">
        <f t="shared" ref="AC470:AC533" si="53">IF($U470="","00",IF(LEN($U470)=1,$U470*10,$U470))</f>
        <v>00</v>
      </c>
      <c r="AD470" s="44" t="str">
        <f t="shared" ref="AD470:AD533" si="54">IF($P470="","",IF(OR(RIGHT($P470,1)="m",RIGHT($P470,1)="H"),1,2))</f>
        <v/>
      </c>
      <c r="AE470" s="44" t="str">
        <f t="shared" si="49"/>
        <v>000000</v>
      </c>
      <c r="AF470" s="44" t="str">
        <f t="shared" si="50"/>
        <v/>
      </c>
      <c r="AG470" s="44" t="str">
        <f t="shared" ref="AG470:AG533" si="55">IF($S470="","",IF(OR(VALUE($S470)&lt;60,$T470="m"),0,1))</f>
        <v/>
      </c>
      <c r="AH470" s="147"/>
      <c r="AI470" s="147"/>
    </row>
    <row r="471" spans="2:35" ht="19.5" thickTop="1">
      <c r="B471" s="130">
        <v>151</v>
      </c>
      <c r="C471" s="164"/>
      <c r="D471" s="151"/>
      <c r="E471" s="152"/>
      <c r="F471" s="153"/>
      <c r="G471" s="151"/>
      <c r="H471" s="152"/>
      <c r="I471" s="153"/>
      <c r="J471" s="151"/>
      <c r="K471" s="153"/>
      <c r="L471" s="151"/>
      <c r="M471" s="152"/>
      <c r="N471" s="153"/>
      <c r="O471" s="70" t="s">
        <v>170</v>
      </c>
      <c r="P471" s="76"/>
      <c r="Q471" s="52"/>
      <c r="R471" s="24" t="str">
        <f t="shared" si="51"/>
        <v/>
      </c>
      <c r="S471" s="52"/>
      <c r="T471" s="24" t="str">
        <f t="shared" si="52"/>
        <v/>
      </c>
      <c r="U471" s="80"/>
      <c r="AA471" s="42"/>
      <c r="AB471" s="44" t="str">
        <f>IF($P471="","0",VLOOKUP($P471,登録データ!$U$4:$V$21,2,FALSE))</f>
        <v>0</v>
      </c>
      <c r="AC471" s="44" t="str">
        <f t="shared" si="53"/>
        <v>00</v>
      </c>
      <c r="AD471" s="44" t="str">
        <f t="shared" si="54"/>
        <v/>
      </c>
      <c r="AE471" s="44" t="str">
        <f t="shared" si="49"/>
        <v>000000</v>
      </c>
      <c r="AF471" s="44" t="str">
        <f t="shared" si="50"/>
        <v/>
      </c>
      <c r="AG471" s="44" t="str">
        <f t="shared" si="55"/>
        <v/>
      </c>
      <c r="AH471" s="147" t="str">
        <f>IF($C471="","",IF($C471="@",0,IF(COUNTIF($C$21:$C$620,$C471)=1,0,1)))</f>
        <v/>
      </c>
      <c r="AI471" s="147" t="str">
        <f>IF($L471="","",IF(OR($L471="東京都",$L471="北海道",$L471="大阪府",$L471="京都府",RIGHT($L471,1)="県"),0,1))</f>
        <v/>
      </c>
    </row>
    <row r="472" spans="2:35">
      <c r="B472" s="130"/>
      <c r="C472" s="165"/>
      <c r="D472" s="154"/>
      <c r="E472" s="155"/>
      <c r="F472" s="156"/>
      <c r="G472" s="154"/>
      <c r="H472" s="155"/>
      <c r="I472" s="156"/>
      <c r="J472" s="154"/>
      <c r="K472" s="156"/>
      <c r="L472" s="154"/>
      <c r="M472" s="155"/>
      <c r="N472" s="156"/>
      <c r="O472" s="70" t="s">
        <v>171</v>
      </c>
      <c r="P472" s="39"/>
      <c r="Q472" s="66"/>
      <c r="R472" s="70" t="str">
        <f t="shared" si="51"/>
        <v/>
      </c>
      <c r="S472" s="66"/>
      <c r="T472" s="70" t="str">
        <f t="shared" si="52"/>
        <v/>
      </c>
      <c r="U472" s="67"/>
      <c r="AA472" s="42"/>
      <c r="AB472" s="44" t="str">
        <f>IF($P472="","0",VLOOKUP($P472,登録データ!$U$4:$V$21,2,FALSE))</f>
        <v>0</v>
      </c>
      <c r="AC472" s="44" t="str">
        <f t="shared" si="53"/>
        <v>00</v>
      </c>
      <c r="AD472" s="44" t="str">
        <f t="shared" si="54"/>
        <v/>
      </c>
      <c r="AE472" s="44" t="str">
        <f t="shared" si="49"/>
        <v>000000</v>
      </c>
      <c r="AF472" s="44" t="str">
        <f t="shared" si="50"/>
        <v/>
      </c>
      <c r="AG472" s="44" t="str">
        <f t="shared" si="55"/>
        <v/>
      </c>
      <c r="AH472" s="147"/>
      <c r="AI472" s="147"/>
    </row>
    <row r="473" spans="2:35" ht="19.5" thickBot="1">
      <c r="B473" s="150"/>
      <c r="C473" s="166"/>
      <c r="D473" s="157"/>
      <c r="E473" s="158"/>
      <c r="F473" s="159"/>
      <c r="G473" s="157"/>
      <c r="H473" s="158"/>
      <c r="I473" s="159"/>
      <c r="J473" s="157"/>
      <c r="K473" s="159"/>
      <c r="L473" s="157"/>
      <c r="M473" s="158"/>
      <c r="N473" s="159"/>
      <c r="O473" s="12" t="s">
        <v>206</v>
      </c>
      <c r="P473" s="79"/>
      <c r="Q473" s="50"/>
      <c r="R473" s="12" t="str">
        <f t="shared" si="51"/>
        <v/>
      </c>
      <c r="S473" s="50"/>
      <c r="T473" s="12" t="str">
        <f t="shared" si="52"/>
        <v/>
      </c>
      <c r="U473" s="77"/>
      <c r="AA473" s="42"/>
      <c r="AB473" s="44" t="str">
        <f>IF($P473="","0",VLOOKUP($P473,登録データ!$U$4:$V$21,2,FALSE))</f>
        <v>0</v>
      </c>
      <c r="AC473" s="44" t="str">
        <f t="shared" si="53"/>
        <v>00</v>
      </c>
      <c r="AD473" s="44" t="str">
        <f t="shared" si="54"/>
        <v/>
      </c>
      <c r="AE473" s="44" t="str">
        <f t="shared" si="49"/>
        <v>000000</v>
      </c>
      <c r="AF473" s="44" t="str">
        <f t="shared" si="50"/>
        <v/>
      </c>
      <c r="AG473" s="44" t="str">
        <f t="shared" si="55"/>
        <v/>
      </c>
      <c r="AH473" s="147"/>
      <c r="AI473" s="147"/>
    </row>
    <row r="474" spans="2:35" ht="19.5" thickTop="1">
      <c r="B474" s="130">
        <v>152</v>
      </c>
      <c r="C474" s="164"/>
      <c r="D474" s="151"/>
      <c r="E474" s="152"/>
      <c r="F474" s="153"/>
      <c r="G474" s="151"/>
      <c r="H474" s="152"/>
      <c r="I474" s="153"/>
      <c r="J474" s="151"/>
      <c r="K474" s="153"/>
      <c r="L474" s="151"/>
      <c r="M474" s="152"/>
      <c r="N474" s="153"/>
      <c r="O474" s="70" t="s">
        <v>170</v>
      </c>
      <c r="P474" s="76"/>
      <c r="Q474" s="52"/>
      <c r="R474" s="24" t="str">
        <f t="shared" si="51"/>
        <v/>
      </c>
      <c r="S474" s="52"/>
      <c r="T474" s="24" t="str">
        <f t="shared" si="52"/>
        <v/>
      </c>
      <c r="U474" s="80"/>
      <c r="AA474" s="42"/>
      <c r="AB474" s="44" t="str">
        <f>IF($P474="","0",VLOOKUP($P474,登録データ!$U$4:$V$21,2,FALSE))</f>
        <v>0</v>
      </c>
      <c r="AC474" s="44" t="str">
        <f t="shared" si="53"/>
        <v>00</v>
      </c>
      <c r="AD474" s="44" t="str">
        <f t="shared" si="54"/>
        <v/>
      </c>
      <c r="AE474" s="44" t="str">
        <f t="shared" si="49"/>
        <v>000000</v>
      </c>
      <c r="AF474" s="44" t="str">
        <f t="shared" si="50"/>
        <v/>
      </c>
      <c r="AG474" s="44" t="str">
        <f t="shared" si="55"/>
        <v/>
      </c>
      <c r="AH474" s="147" t="str">
        <f>IF($C474="","",IF($C474="@",0,IF(COUNTIF($C$21:$C$620,$C474)=1,0,1)))</f>
        <v/>
      </c>
      <c r="AI474" s="147" t="str">
        <f>IF($L474="","",IF(OR($L474="東京都",$L474="北海道",$L474="大阪府",$L474="京都府",RIGHT($L474,1)="県"),0,1))</f>
        <v/>
      </c>
    </row>
    <row r="475" spans="2:35">
      <c r="B475" s="130"/>
      <c r="C475" s="165"/>
      <c r="D475" s="154"/>
      <c r="E475" s="155"/>
      <c r="F475" s="156"/>
      <c r="G475" s="154"/>
      <c r="H475" s="155"/>
      <c r="I475" s="156"/>
      <c r="J475" s="154"/>
      <c r="K475" s="156"/>
      <c r="L475" s="154"/>
      <c r="M475" s="155"/>
      <c r="N475" s="156"/>
      <c r="O475" s="70" t="s">
        <v>171</v>
      </c>
      <c r="P475" s="39"/>
      <c r="Q475" s="66"/>
      <c r="R475" s="70" t="str">
        <f t="shared" si="51"/>
        <v/>
      </c>
      <c r="S475" s="66"/>
      <c r="T475" s="70" t="str">
        <f t="shared" si="52"/>
        <v/>
      </c>
      <c r="U475" s="67"/>
      <c r="AA475" s="42"/>
      <c r="AB475" s="44" t="str">
        <f>IF($P475="","0",VLOOKUP($P475,登録データ!$U$4:$V$21,2,FALSE))</f>
        <v>0</v>
      </c>
      <c r="AC475" s="44" t="str">
        <f t="shared" si="53"/>
        <v>00</v>
      </c>
      <c r="AD475" s="44" t="str">
        <f t="shared" si="54"/>
        <v/>
      </c>
      <c r="AE475" s="44" t="str">
        <f t="shared" si="49"/>
        <v>000000</v>
      </c>
      <c r="AF475" s="44" t="str">
        <f t="shared" si="50"/>
        <v/>
      </c>
      <c r="AG475" s="44" t="str">
        <f t="shared" si="55"/>
        <v/>
      </c>
      <c r="AH475" s="147"/>
      <c r="AI475" s="147"/>
    </row>
    <row r="476" spans="2:35" ht="19.5" thickBot="1">
      <c r="B476" s="150"/>
      <c r="C476" s="166"/>
      <c r="D476" s="157"/>
      <c r="E476" s="158"/>
      <c r="F476" s="159"/>
      <c r="G476" s="157"/>
      <c r="H476" s="158"/>
      <c r="I476" s="159"/>
      <c r="J476" s="157"/>
      <c r="K476" s="159"/>
      <c r="L476" s="157"/>
      <c r="M476" s="158"/>
      <c r="N476" s="159"/>
      <c r="O476" s="12" t="s">
        <v>206</v>
      </c>
      <c r="P476" s="79"/>
      <c r="Q476" s="50"/>
      <c r="R476" s="12" t="str">
        <f t="shared" si="51"/>
        <v/>
      </c>
      <c r="S476" s="50"/>
      <c r="T476" s="12" t="str">
        <f t="shared" si="52"/>
        <v/>
      </c>
      <c r="U476" s="77"/>
      <c r="AA476" s="42"/>
      <c r="AB476" s="44" t="str">
        <f>IF($P476="","0",VLOOKUP($P476,登録データ!$U$4:$V$21,2,FALSE))</f>
        <v>0</v>
      </c>
      <c r="AC476" s="44" t="str">
        <f t="shared" si="53"/>
        <v>00</v>
      </c>
      <c r="AD476" s="44" t="str">
        <f t="shared" si="54"/>
        <v/>
      </c>
      <c r="AE476" s="44" t="str">
        <f t="shared" si="49"/>
        <v>000000</v>
      </c>
      <c r="AF476" s="44" t="str">
        <f t="shared" si="50"/>
        <v/>
      </c>
      <c r="AG476" s="44" t="str">
        <f t="shared" si="55"/>
        <v/>
      </c>
      <c r="AH476" s="147"/>
      <c r="AI476" s="147"/>
    </row>
    <row r="477" spans="2:35" ht="19.5" thickTop="1">
      <c r="B477" s="130">
        <v>153</v>
      </c>
      <c r="C477" s="164"/>
      <c r="D477" s="151"/>
      <c r="E477" s="152"/>
      <c r="F477" s="153"/>
      <c r="G477" s="151"/>
      <c r="H477" s="152"/>
      <c r="I477" s="153"/>
      <c r="J477" s="151"/>
      <c r="K477" s="153"/>
      <c r="L477" s="151"/>
      <c r="M477" s="152"/>
      <c r="N477" s="153"/>
      <c r="O477" s="70" t="s">
        <v>170</v>
      </c>
      <c r="P477" s="76"/>
      <c r="Q477" s="52"/>
      <c r="R477" s="24" t="str">
        <f t="shared" si="51"/>
        <v/>
      </c>
      <c r="S477" s="52"/>
      <c r="T477" s="24" t="str">
        <f t="shared" si="52"/>
        <v/>
      </c>
      <c r="U477" s="80"/>
      <c r="AA477" s="42"/>
      <c r="AB477" s="44" t="str">
        <f>IF($P477="","0",VLOOKUP($P477,登録データ!$U$4:$V$21,2,FALSE))</f>
        <v>0</v>
      </c>
      <c r="AC477" s="44" t="str">
        <f t="shared" si="53"/>
        <v>00</v>
      </c>
      <c r="AD477" s="44" t="str">
        <f t="shared" si="54"/>
        <v/>
      </c>
      <c r="AE477" s="44" t="str">
        <f t="shared" si="49"/>
        <v>000000</v>
      </c>
      <c r="AF477" s="44" t="str">
        <f t="shared" si="50"/>
        <v/>
      </c>
      <c r="AG477" s="44" t="str">
        <f t="shared" si="55"/>
        <v/>
      </c>
      <c r="AH477" s="147" t="str">
        <f>IF($C477="","",IF($C477="@",0,IF(COUNTIF($C$21:$C$620,$C477)=1,0,1)))</f>
        <v/>
      </c>
      <c r="AI477" s="147" t="str">
        <f>IF($L477="","",IF(OR($L477="東京都",$L477="北海道",$L477="大阪府",$L477="京都府",RIGHT($L477,1)="県"),0,1))</f>
        <v/>
      </c>
    </row>
    <row r="478" spans="2:35">
      <c r="B478" s="130"/>
      <c r="C478" s="165"/>
      <c r="D478" s="154"/>
      <c r="E478" s="155"/>
      <c r="F478" s="156"/>
      <c r="G478" s="154"/>
      <c r="H478" s="155"/>
      <c r="I478" s="156"/>
      <c r="J478" s="154"/>
      <c r="K478" s="156"/>
      <c r="L478" s="154"/>
      <c r="M478" s="155"/>
      <c r="N478" s="156"/>
      <c r="O478" s="70" t="s">
        <v>171</v>
      </c>
      <c r="P478" s="39"/>
      <c r="Q478" s="66"/>
      <c r="R478" s="70" t="str">
        <f t="shared" si="51"/>
        <v/>
      </c>
      <c r="S478" s="66"/>
      <c r="T478" s="70" t="str">
        <f t="shared" si="52"/>
        <v/>
      </c>
      <c r="U478" s="67"/>
      <c r="AA478" s="42"/>
      <c r="AB478" s="44" t="str">
        <f>IF($P478="","0",VLOOKUP($P478,登録データ!$U$4:$V$21,2,FALSE))</f>
        <v>0</v>
      </c>
      <c r="AC478" s="44" t="str">
        <f t="shared" si="53"/>
        <v>00</v>
      </c>
      <c r="AD478" s="44" t="str">
        <f t="shared" si="54"/>
        <v/>
      </c>
      <c r="AE478" s="44" t="str">
        <f t="shared" si="49"/>
        <v>000000</v>
      </c>
      <c r="AF478" s="44" t="str">
        <f t="shared" si="50"/>
        <v/>
      </c>
      <c r="AG478" s="44" t="str">
        <f t="shared" si="55"/>
        <v/>
      </c>
      <c r="AH478" s="147"/>
      <c r="AI478" s="147"/>
    </row>
    <row r="479" spans="2:35" ht="19.5" thickBot="1">
      <c r="B479" s="150"/>
      <c r="C479" s="166"/>
      <c r="D479" s="157"/>
      <c r="E479" s="158"/>
      <c r="F479" s="159"/>
      <c r="G479" s="157"/>
      <c r="H479" s="158"/>
      <c r="I479" s="159"/>
      <c r="J479" s="157"/>
      <c r="K479" s="159"/>
      <c r="L479" s="157"/>
      <c r="M479" s="158"/>
      <c r="N479" s="159"/>
      <c r="O479" s="12" t="s">
        <v>206</v>
      </c>
      <c r="P479" s="79"/>
      <c r="Q479" s="50"/>
      <c r="R479" s="12" t="str">
        <f t="shared" si="51"/>
        <v/>
      </c>
      <c r="S479" s="50"/>
      <c r="T479" s="12" t="str">
        <f t="shared" si="52"/>
        <v/>
      </c>
      <c r="U479" s="77"/>
      <c r="AA479" s="42"/>
      <c r="AB479" s="44" t="str">
        <f>IF($P479="","0",VLOOKUP($P479,登録データ!$U$4:$V$21,2,FALSE))</f>
        <v>0</v>
      </c>
      <c r="AC479" s="44" t="str">
        <f t="shared" si="53"/>
        <v>00</v>
      </c>
      <c r="AD479" s="44" t="str">
        <f t="shared" si="54"/>
        <v/>
      </c>
      <c r="AE479" s="44" t="str">
        <f t="shared" si="49"/>
        <v>000000</v>
      </c>
      <c r="AF479" s="44" t="str">
        <f t="shared" si="50"/>
        <v/>
      </c>
      <c r="AG479" s="44" t="str">
        <f t="shared" si="55"/>
        <v/>
      </c>
      <c r="AH479" s="147"/>
      <c r="AI479" s="147"/>
    </row>
    <row r="480" spans="2:35" ht="19.5" thickTop="1">
      <c r="B480" s="130">
        <v>154</v>
      </c>
      <c r="C480" s="164"/>
      <c r="D480" s="151"/>
      <c r="E480" s="152"/>
      <c r="F480" s="153"/>
      <c r="G480" s="151"/>
      <c r="H480" s="152"/>
      <c r="I480" s="153"/>
      <c r="J480" s="151"/>
      <c r="K480" s="153"/>
      <c r="L480" s="151"/>
      <c r="M480" s="152"/>
      <c r="N480" s="153"/>
      <c r="O480" s="70" t="s">
        <v>170</v>
      </c>
      <c r="P480" s="76"/>
      <c r="Q480" s="52"/>
      <c r="R480" s="24" t="str">
        <f t="shared" si="51"/>
        <v/>
      </c>
      <c r="S480" s="52"/>
      <c r="T480" s="24" t="str">
        <f t="shared" si="52"/>
        <v/>
      </c>
      <c r="U480" s="80"/>
      <c r="AA480" s="42"/>
      <c r="AB480" s="44" t="str">
        <f>IF($P480="","0",VLOOKUP($P480,登録データ!$U$4:$V$21,2,FALSE))</f>
        <v>0</v>
      </c>
      <c r="AC480" s="44" t="str">
        <f t="shared" si="53"/>
        <v>00</v>
      </c>
      <c r="AD480" s="44" t="str">
        <f t="shared" si="54"/>
        <v/>
      </c>
      <c r="AE480" s="44" t="str">
        <f t="shared" si="49"/>
        <v>000000</v>
      </c>
      <c r="AF480" s="44" t="str">
        <f t="shared" si="50"/>
        <v/>
      </c>
      <c r="AG480" s="44" t="str">
        <f t="shared" si="55"/>
        <v/>
      </c>
      <c r="AH480" s="147" t="str">
        <f>IF($C480="","",IF($C480="@",0,IF(COUNTIF($C$21:$C$620,$C480)=1,0,1)))</f>
        <v/>
      </c>
      <c r="AI480" s="147" t="str">
        <f>IF($L480="","",IF(OR($L480="東京都",$L480="北海道",$L480="大阪府",$L480="京都府",RIGHT($L480,1)="県"),0,1))</f>
        <v/>
      </c>
    </row>
    <row r="481" spans="2:35">
      <c r="B481" s="130"/>
      <c r="C481" s="165"/>
      <c r="D481" s="154"/>
      <c r="E481" s="155"/>
      <c r="F481" s="156"/>
      <c r="G481" s="154"/>
      <c r="H481" s="155"/>
      <c r="I481" s="156"/>
      <c r="J481" s="154"/>
      <c r="K481" s="156"/>
      <c r="L481" s="154"/>
      <c r="M481" s="155"/>
      <c r="N481" s="156"/>
      <c r="O481" s="70" t="s">
        <v>171</v>
      </c>
      <c r="P481" s="39"/>
      <c r="Q481" s="66"/>
      <c r="R481" s="70" t="str">
        <f t="shared" si="51"/>
        <v/>
      </c>
      <c r="S481" s="66"/>
      <c r="T481" s="70" t="str">
        <f t="shared" si="52"/>
        <v/>
      </c>
      <c r="U481" s="67"/>
      <c r="AA481" s="42"/>
      <c r="AB481" s="44" t="str">
        <f>IF($P481="","0",VLOOKUP($P481,登録データ!$U$4:$V$21,2,FALSE))</f>
        <v>0</v>
      </c>
      <c r="AC481" s="44" t="str">
        <f t="shared" si="53"/>
        <v>00</v>
      </c>
      <c r="AD481" s="44" t="str">
        <f t="shared" si="54"/>
        <v/>
      </c>
      <c r="AE481" s="44" t="str">
        <f t="shared" si="49"/>
        <v>000000</v>
      </c>
      <c r="AF481" s="44" t="str">
        <f t="shared" si="50"/>
        <v/>
      </c>
      <c r="AG481" s="44" t="str">
        <f t="shared" si="55"/>
        <v/>
      </c>
      <c r="AH481" s="147"/>
      <c r="AI481" s="147"/>
    </row>
    <row r="482" spans="2:35" ht="19.5" thickBot="1">
      <c r="B482" s="150"/>
      <c r="C482" s="166"/>
      <c r="D482" s="157"/>
      <c r="E482" s="158"/>
      <c r="F482" s="159"/>
      <c r="G482" s="157"/>
      <c r="H482" s="158"/>
      <c r="I482" s="159"/>
      <c r="J482" s="157"/>
      <c r="K482" s="159"/>
      <c r="L482" s="157"/>
      <c r="M482" s="158"/>
      <c r="N482" s="159"/>
      <c r="O482" s="12" t="s">
        <v>206</v>
      </c>
      <c r="P482" s="79"/>
      <c r="Q482" s="50"/>
      <c r="R482" s="12" t="str">
        <f t="shared" si="51"/>
        <v/>
      </c>
      <c r="S482" s="50"/>
      <c r="T482" s="12" t="str">
        <f t="shared" si="52"/>
        <v/>
      </c>
      <c r="U482" s="77"/>
      <c r="AA482" s="42"/>
      <c r="AB482" s="44" t="str">
        <f>IF($P482="","0",VLOOKUP($P482,登録データ!$U$4:$V$21,2,FALSE))</f>
        <v>0</v>
      </c>
      <c r="AC482" s="44" t="str">
        <f t="shared" si="53"/>
        <v>00</v>
      </c>
      <c r="AD482" s="44" t="str">
        <f t="shared" si="54"/>
        <v/>
      </c>
      <c r="AE482" s="44" t="str">
        <f t="shared" si="49"/>
        <v>000000</v>
      </c>
      <c r="AF482" s="44" t="str">
        <f t="shared" si="50"/>
        <v/>
      </c>
      <c r="AG482" s="44" t="str">
        <f t="shared" si="55"/>
        <v/>
      </c>
      <c r="AH482" s="147"/>
      <c r="AI482" s="147"/>
    </row>
    <row r="483" spans="2:35" ht="19.5" thickTop="1">
      <c r="B483" s="130">
        <v>155</v>
      </c>
      <c r="C483" s="164"/>
      <c r="D483" s="151"/>
      <c r="E483" s="152"/>
      <c r="F483" s="153"/>
      <c r="G483" s="151"/>
      <c r="H483" s="152"/>
      <c r="I483" s="153"/>
      <c r="J483" s="151"/>
      <c r="K483" s="153"/>
      <c r="L483" s="151"/>
      <c r="M483" s="152"/>
      <c r="N483" s="153"/>
      <c r="O483" s="70" t="s">
        <v>170</v>
      </c>
      <c r="P483" s="76"/>
      <c r="Q483" s="52"/>
      <c r="R483" s="24" t="str">
        <f t="shared" si="51"/>
        <v/>
      </c>
      <c r="S483" s="52"/>
      <c r="T483" s="24" t="str">
        <f t="shared" si="52"/>
        <v/>
      </c>
      <c r="U483" s="80"/>
      <c r="AA483" s="42"/>
      <c r="AB483" s="44" t="str">
        <f>IF($P483="","0",VLOOKUP($P483,登録データ!$U$4:$V$21,2,FALSE))</f>
        <v>0</v>
      </c>
      <c r="AC483" s="44" t="str">
        <f t="shared" si="53"/>
        <v>00</v>
      </c>
      <c r="AD483" s="44" t="str">
        <f t="shared" si="54"/>
        <v/>
      </c>
      <c r="AE483" s="44" t="str">
        <f t="shared" si="49"/>
        <v>000000</v>
      </c>
      <c r="AF483" s="44" t="str">
        <f t="shared" si="50"/>
        <v/>
      </c>
      <c r="AG483" s="44" t="str">
        <f t="shared" si="55"/>
        <v/>
      </c>
      <c r="AH483" s="147" t="str">
        <f>IF($C483="","",IF($C483="@",0,IF(COUNTIF($C$21:$C$620,$C483)=1,0,1)))</f>
        <v/>
      </c>
      <c r="AI483" s="147" t="str">
        <f>IF($L483="","",IF(OR($L483="東京都",$L483="北海道",$L483="大阪府",$L483="京都府",RIGHT($L483,1)="県"),0,1))</f>
        <v/>
      </c>
    </row>
    <row r="484" spans="2:35">
      <c r="B484" s="130"/>
      <c r="C484" s="165"/>
      <c r="D484" s="154"/>
      <c r="E484" s="155"/>
      <c r="F484" s="156"/>
      <c r="G484" s="154"/>
      <c r="H484" s="155"/>
      <c r="I484" s="156"/>
      <c r="J484" s="154"/>
      <c r="K484" s="156"/>
      <c r="L484" s="154"/>
      <c r="M484" s="155"/>
      <c r="N484" s="156"/>
      <c r="O484" s="70" t="s">
        <v>171</v>
      </c>
      <c r="P484" s="39"/>
      <c r="Q484" s="66"/>
      <c r="R484" s="70" t="str">
        <f t="shared" si="51"/>
        <v/>
      </c>
      <c r="S484" s="66"/>
      <c r="T484" s="70" t="str">
        <f t="shared" si="52"/>
        <v/>
      </c>
      <c r="U484" s="67"/>
      <c r="AA484" s="42"/>
      <c r="AB484" s="44" t="str">
        <f>IF($P484="","0",VLOOKUP($P484,登録データ!$U$4:$V$21,2,FALSE))</f>
        <v>0</v>
      </c>
      <c r="AC484" s="44" t="str">
        <f t="shared" si="53"/>
        <v>00</v>
      </c>
      <c r="AD484" s="44" t="str">
        <f t="shared" si="54"/>
        <v/>
      </c>
      <c r="AE484" s="44" t="str">
        <f t="shared" si="49"/>
        <v>000000</v>
      </c>
      <c r="AF484" s="44" t="str">
        <f t="shared" si="50"/>
        <v/>
      </c>
      <c r="AG484" s="44" t="str">
        <f t="shared" si="55"/>
        <v/>
      </c>
      <c r="AH484" s="147"/>
      <c r="AI484" s="147"/>
    </row>
    <row r="485" spans="2:35" ht="19.5" thickBot="1">
      <c r="B485" s="150"/>
      <c r="C485" s="166"/>
      <c r="D485" s="157"/>
      <c r="E485" s="158"/>
      <c r="F485" s="159"/>
      <c r="G485" s="157"/>
      <c r="H485" s="158"/>
      <c r="I485" s="159"/>
      <c r="J485" s="157"/>
      <c r="K485" s="159"/>
      <c r="L485" s="157"/>
      <c r="M485" s="158"/>
      <c r="N485" s="159"/>
      <c r="O485" s="12" t="s">
        <v>206</v>
      </c>
      <c r="P485" s="79"/>
      <c r="Q485" s="50"/>
      <c r="R485" s="12" t="str">
        <f t="shared" si="51"/>
        <v/>
      </c>
      <c r="S485" s="50"/>
      <c r="T485" s="12" t="str">
        <f t="shared" si="52"/>
        <v/>
      </c>
      <c r="U485" s="77"/>
      <c r="AA485" s="42"/>
      <c r="AB485" s="44" t="str">
        <f>IF($P485="","0",VLOOKUP($P485,登録データ!$U$4:$V$21,2,FALSE))</f>
        <v>0</v>
      </c>
      <c r="AC485" s="44" t="str">
        <f t="shared" si="53"/>
        <v>00</v>
      </c>
      <c r="AD485" s="44" t="str">
        <f t="shared" si="54"/>
        <v/>
      </c>
      <c r="AE485" s="44" t="str">
        <f t="shared" si="49"/>
        <v>000000</v>
      </c>
      <c r="AF485" s="44" t="str">
        <f t="shared" si="50"/>
        <v/>
      </c>
      <c r="AG485" s="44" t="str">
        <f t="shared" si="55"/>
        <v/>
      </c>
      <c r="AH485" s="147"/>
      <c r="AI485" s="147"/>
    </row>
    <row r="486" spans="2:35" ht="19.5" thickTop="1">
      <c r="B486" s="130">
        <v>156</v>
      </c>
      <c r="C486" s="164"/>
      <c r="D486" s="151"/>
      <c r="E486" s="152"/>
      <c r="F486" s="153"/>
      <c r="G486" s="151"/>
      <c r="H486" s="152"/>
      <c r="I486" s="153"/>
      <c r="J486" s="151"/>
      <c r="K486" s="153"/>
      <c r="L486" s="151"/>
      <c r="M486" s="152"/>
      <c r="N486" s="153"/>
      <c r="O486" s="70" t="s">
        <v>170</v>
      </c>
      <c r="P486" s="76"/>
      <c r="Q486" s="52"/>
      <c r="R486" s="24" t="str">
        <f t="shared" si="51"/>
        <v/>
      </c>
      <c r="S486" s="52"/>
      <c r="T486" s="24" t="str">
        <f t="shared" si="52"/>
        <v/>
      </c>
      <c r="U486" s="80"/>
      <c r="AA486" s="42"/>
      <c r="AB486" s="44" t="str">
        <f>IF($P486="","0",VLOOKUP($P486,登録データ!$U$4:$V$21,2,FALSE))</f>
        <v>0</v>
      </c>
      <c r="AC486" s="44" t="str">
        <f t="shared" si="53"/>
        <v>00</v>
      </c>
      <c r="AD486" s="44" t="str">
        <f t="shared" si="54"/>
        <v/>
      </c>
      <c r="AE486" s="44" t="str">
        <f t="shared" si="49"/>
        <v>000000</v>
      </c>
      <c r="AF486" s="44" t="str">
        <f t="shared" si="50"/>
        <v/>
      </c>
      <c r="AG486" s="44" t="str">
        <f t="shared" si="55"/>
        <v/>
      </c>
      <c r="AH486" s="147" t="str">
        <f>IF($C486="","",IF($C486="@",0,IF(COUNTIF($C$21:$C$620,$C486)=1,0,1)))</f>
        <v/>
      </c>
      <c r="AI486" s="147" t="str">
        <f>IF($L486="","",IF(OR($L486="東京都",$L486="北海道",$L486="大阪府",$L486="京都府",RIGHT($L486,1)="県"),0,1))</f>
        <v/>
      </c>
    </row>
    <row r="487" spans="2:35">
      <c r="B487" s="130"/>
      <c r="C487" s="165"/>
      <c r="D487" s="154"/>
      <c r="E487" s="155"/>
      <c r="F487" s="156"/>
      <c r="G487" s="154"/>
      <c r="H487" s="155"/>
      <c r="I487" s="156"/>
      <c r="J487" s="154"/>
      <c r="K487" s="156"/>
      <c r="L487" s="154"/>
      <c r="M487" s="155"/>
      <c r="N487" s="156"/>
      <c r="O487" s="70" t="s">
        <v>171</v>
      </c>
      <c r="P487" s="39"/>
      <c r="Q487" s="66"/>
      <c r="R487" s="70" t="str">
        <f t="shared" si="51"/>
        <v/>
      </c>
      <c r="S487" s="66"/>
      <c r="T487" s="70" t="str">
        <f t="shared" si="52"/>
        <v/>
      </c>
      <c r="U487" s="67"/>
      <c r="AA487" s="42"/>
      <c r="AB487" s="44" t="str">
        <f>IF($P487="","0",VLOOKUP($P487,登録データ!$U$4:$V$21,2,FALSE))</f>
        <v>0</v>
      </c>
      <c r="AC487" s="44" t="str">
        <f t="shared" si="53"/>
        <v>00</v>
      </c>
      <c r="AD487" s="44" t="str">
        <f t="shared" si="54"/>
        <v/>
      </c>
      <c r="AE487" s="44" t="str">
        <f t="shared" si="49"/>
        <v>000000</v>
      </c>
      <c r="AF487" s="44" t="str">
        <f t="shared" si="50"/>
        <v/>
      </c>
      <c r="AG487" s="44" t="str">
        <f t="shared" si="55"/>
        <v/>
      </c>
      <c r="AH487" s="147"/>
      <c r="AI487" s="147"/>
    </row>
    <row r="488" spans="2:35" ht="19.5" thickBot="1">
      <c r="B488" s="150"/>
      <c r="C488" s="166"/>
      <c r="D488" s="157"/>
      <c r="E488" s="158"/>
      <c r="F488" s="159"/>
      <c r="G488" s="157"/>
      <c r="H488" s="158"/>
      <c r="I488" s="159"/>
      <c r="J488" s="157"/>
      <c r="K488" s="159"/>
      <c r="L488" s="157"/>
      <c r="M488" s="158"/>
      <c r="N488" s="159"/>
      <c r="O488" s="12" t="s">
        <v>206</v>
      </c>
      <c r="P488" s="79"/>
      <c r="Q488" s="50"/>
      <c r="R488" s="12" t="str">
        <f t="shared" si="51"/>
        <v/>
      </c>
      <c r="S488" s="50"/>
      <c r="T488" s="12" t="str">
        <f t="shared" si="52"/>
        <v/>
      </c>
      <c r="U488" s="77"/>
      <c r="AA488" s="42"/>
      <c r="AB488" s="44" t="str">
        <f>IF($P488="","0",VLOOKUP($P488,登録データ!$U$4:$V$21,2,FALSE))</f>
        <v>0</v>
      </c>
      <c r="AC488" s="44" t="str">
        <f t="shared" si="53"/>
        <v>00</v>
      </c>
      <c r="AD488" s="44" t="str">
        <f t="shared" si="54"/>
        <v/>
      </c>
      <c r="AE488" s="44" t="str">
        <f t="shared" si="49"/>
        <v>000000</v>
      </c>
      <c r="AF488" s="44" t="str">
        <f t="shared" si="50"/>
        <v/>
      </c>
      <c r="AG488" s="44" t="str">
        <f t="shared" si="55"/>
        <v/>
      </c>
      <c r="AH488" s="147"/>
      <c r="AI488" s="147"/>
    </row>
    <row r="489" spans="2:35" ht="19.5" thickTop="1">
      <c r="B489" s="130">
        <v>157</v>
      </c>
      <c r="C489" s="164"/>
      <c r="D489" s="151"/>
      <c r="E489" s="152"/>
      <c r="F489" s="153"/>
      <c r="G489" s="151"/>
      <c r="H489" s="152"/>
      <c r="I489" s="153"/>
      <c r="J489" s="151"/>
      <c r="K489" s="153"/>
      <c r="L489" s="151"/>
      <c r="M489" s="152"/>
      <c r="N489" s="153"/>
      <c r="O489" s="70" t="s">
        <v>170</v>
      </c>
      <c r="P489" s="76"/>
      <c r="Q489" s="52"/>
      <c r="R489" s="24" t="str">
        <f t="shared" si="51"/>
        <v/>
      </c>
      <c r="S489" s="52"/>
      <c r="T489" s="24" t="str">
        <f t="shared" si="52"/>
        <v/>
      </c>
      <c r="U489" s="80"/>
      <c r="AA489" s="42"/>
      <c r="AB489" s="44" t="str">
        <f>IF($P489="","0",VLOOKUP($P489,登録データ!$U$4:$V$21,2,FALSE))</f>
        <v>0</v>
      </c>
      <c r="AC489" s="44" t="str">
        <f t="shared" si="53"/>
        <v>00</v>
      </c>
      <c r="AD489" s="44" t="str">
        <f t="shared" si="54"/>
        <v/>
      </c>
      <c r="AE489" s="44" t="str">
        <f t="shared" si="49"/>
        <v>000000</v>
      </c>
      <c r="AF489" s="44" t="str">
        <f t="shared" si="50"/>
        <v/>
      </c>
      <c r="AG489" s="44" t="str">
        <f t="shared" si="55"/>
        <v/>
      </c>
      <c r="AH489" s="147" t="str">
        <f>IF($C489="","",IF($C489="@",0,IF(COUNTIF($C$21:$C$620,$C489)=1,0,1)))</f>
        <v/>
      </c>
      <c r="AI489" s="147" t="str">
        <f>IF($L489="","",IF(OR($L489="東京都",$L489="北海道",$L489="大阪府",$L489="京都府",RIGHT($L489,1)="県"),0,1))</f>
        <v/>
      </c>
    </row>
    <row r="490" spans="2:35">
      <c r="B490" s="130"/>
      <c r="C490" s="165"/>
      <c r="D490" s="154"/>
      <c r="E490" s="155"/>
      <c r="F490" s="156"/>
      <c r="G490" s="154"/>
      <c r="H490" s="155"/>
      <c r="I490" s="156"/>
      <c r="J490" s="154"/>
      <c r="K490" s="156"/>
      <c r="L490" s="154"/>
      <c r="M490" s="155"/>
      <c r="N490" s="156"/>
      <c r="O490" s="70" t="s">
        <v>171</v>
      </c>
      <c r="P490" s="39"/>
      <c r="Q490" s="66"/>
      <c r="R490" s="70" t="str">
        <f t="shared" si="51"/>
        <v/>
      </c>
      <c r="S490" s="66"/>
      <c r="T490" s="70" t="str">
        <f t="shared" si="52"/>
        <v/>
      </c>
      <c r="U490" s="67"/>
      <c r="AA490" s="42"/>
      <c r="AB490" s="44" t="str">
        <f>IF($P490="","0",VLOOKUP($P490,登録データ!$U$4:$V$21,2,FALSE))</f>
        <v>0</v>
      </c>
      <c r="AC490" s="44" t="str">
        <f t="shared" si="53"/>
        <v>00</v>
      </c>
      <c r="AD490" s="44" t="str">
        <f t="shared" si="54"/>
        <v/>
      </c>
      <c r="AE490" s="44" t="str">
        <f t="shared" si="49"/>
        <v>000000</v>
      </c>
      <c r="AF490" s="44" t="str">
        <f t="shared" si="50"/>
        <v/>
      </c>
      <c r="AG490" s="44" t="str">
        <f t="shared" si="55"/>
        <v/>
      </c>
      <c r="AH490" s="147"/>
      <c r="AI490" s="147"/>
    </row>
    <row r="491" spans="2:35" ht="19.5" thickBot="1">
      <c r="B491" s="150"/>
      <c r="C491" s="166"/>
      <c r="D491" s="157"/>
      <c r="E491" s="158"/>
      <c r="F491" s="159"/>
      <c r="G491" s="157"/>
      <c r="H491" s="158"/>
      <c r="I491" s="159"/>
      <c r="J491" s="157"/>
      <c r="K491" s="159"/>
      <c r="L491" s="157"/>
      <c r="M491" s="158"/>
      <c r="N491" s="159"/>
      <c r="O491" s="12" t="s">
        <v>206</v>
      </c>
      <c r="P491" s="79"/>
      <c r="Q491" s="50"/>
      <c r="R491" s="12" t="str">
        <f t="shared" si="51"/>
        <v/>
      </c>
      <c r="S491" s="50"/>
      <c r="T491" s="12" t="str">
        <f t="shared" si="52"/>
        <v/>
      </c>
      <c r="U491" s="77"/>
      <c r="AA491" s="42"/>
      <c r="AB491" s="44" t="str">
        <f>IF($P491="","0",VLOOKUP($P491,登録データ!$U$4:$V$21,2,FALSE))</f>
        <v>0</v>
      </c>
      <c r="AC491" s="44" t="str">
        <f t="shared" si="53"/>
        <v>00</v>
      </c>
      <c r="AD491" s="44" t="str">
        <f t="shared" si="54"/>
        <v/>
      </c>
      <c r="AE491" s="44" t="str">
        <f t="shared" si="49"/>
        <v>000000</v>
      </c>
      <c r="AF491" s="44" t="str">
        <f t="shared" si="50"/>
        <v/>
      </c>
      <c r="AG491" s="44" t="str">
        <f t="shared" si="55"/>
        <v/>
      </c>
      <c r="AH491" s="147"/>
      <c r="AI491" s="147"/>
    </row>
    <row r="492" spans="2:35" ht="19.5" thickTop="1">
      <c r="B492" s="130">
        <v>158</v>
      </c>
      <c r="C492" s="164"/>
      <c r="D492" s="151"/>
      <c r="E492" s="152"/>
      <c r="F492" s="153"/>
      <c r="G492" s="151"/>
      <c r="H492" s="152"/>
      <c r="I492" s="153"/>
      <c r="J492" s="151"/>
      <c r="K492" s="153"/>
      <c r="L492" s="151"/>
      <c r="M492" s="152"/>
      <c r="N492" s="153"/>
      <c r="O492" s="70" t="s">
        <v>170</v>
      </c>
      <c r="P492" s="76"/>
      <c r="Q492" s="52"/>
      <c r="R492" s="24" t="str">
        <f t="shared" si="51"/>
        <v/>
      </c>
      <c r="S492" s="52"/>
      <c r="T492" s="24" t="str">
        <f t="shared" si="52"/>
        <v/>
      </c>
      <c r="U492" s="80"/>
      <c r="AA492" s="42"/>
      <c r="AB492" s="44" t="str">
        <f>IF($P492="","0",VLOOKUP($P492,登録データ!$U$4:$V$21,2,FALSE))</f>
        <v>0</v>
      </c>
      <c r="AC492" s="44" t="str">
        <f t="shared" si="53"/>
        <v>00</v>
      </c>
      <c r="AD492" s="44" t="str">
        <f t="shared" si="54"/>
        <v/>
      </c>
      <c r="AE492" s="44" t="str">
        <f t="shared" si="49"/>
        <v>000000</v>
      </c>
      <c r="AF492" s="44" t="str">
        <f t="shared" si="50"/>
        <v/>
      </c>
      <c r="AG492" s="44" t="str">
        <f t="shared" si="55"/>
        <v/>
      </c>
      <c r="AH492" s="147" t="str">
        <f>IF($C492="","",IF($C492="@",0,IF(COUNTIF($C$21:$C$620,$C492)=1,0,1)))</f>
        <v/>
      </c>
      <c r="AI492" s="147" t="str">
        <f>IF($L492="","",IF(OR($L492="東京都",$L492="北海道",$L492="大阪府",$L492="京都府",RIGHT($L492,1)="県"),0,1))</f>
        <v/>
      </c>
    </row>
    <row r="493" spans="2:35">
      <c r="B493" s="130"/>
      <c r="C493" s="165"/>
      <c r="D493" s="154"/>
      <c r="E493" s="155"/>
      <c r="F493" s="156"/>
      <c r="G493" s="154"/>
      <c r="H493" s="155"/>
      <c r="I493" s="156"/>
      <c r="J493" s="154"/>
      <c r="K493" s="156"/>
      <c r="L493" s="154"/>
      <c r="M493" s="155"/>
      <c r="N493" s="156"/>
      <c r="O493" s="70" t="s">
        <v>171</v>
      </c>
      <c r="P493" s="39"/>
      <c r="Q493" s="66"/>
      <c r="R493" s="70" t="str">
        <f t="shared" si="51"/>
        <v/>
      </c>
      <c r="S493" s="66"/>
      <c r="T493" s="70" t="str">
        <f t="shared" si="52"/>
        <v/>
      </c>
      <c r="U493" s="67"/>
      <c r="AA493" s="42"/>
      <c r="AB493" s="44" t="str">
        <f>IF($P493="","0",VLOOKUP($P493,登録データ!$U$4:$V$21,2,FALSE))</f>
        <v>0</v>
      </c>
      <c r="AC493" s="44" t="str">
        <f t="shared" si="53"/>
        <v>00</v>
      </c>
      <c r="AD493" s="44" t="str">
        <f t="shared" si="54"/>
        <v/>
      </c>
      <c r="AE493" s="44" t="str">
        <f t="shared" si="49"/>
        <v>000000</v>
      </c>
      <c r="AF493" s="44" t="str">
        <f t="shared" si="50"/>
        <v/>
      </c>
      <c r="AG493" s="44" t="str">
        <f t="shared" si="55"/>
        <v/>
      </c>
      <c r="AH493" s="147"/>
      <c r="AI493" s="147"/>
    </row>
    <row r="494" spans="2:35" ht="19.5" thickBot="1">
      <c r="B494" s="150"/>
      <c r="C494" s="166"/>
      <c r="D494" s="157"/>
      <c r="E494" s="158"/>
      <c r="F494" s="159"/>
      <c r="G494" s="157"/>
      <c r="H494" s="158"/>
      <c r="I494" s="159"/>
      <c r="J494" s="157"/>
      <c r="K494" s="159"/>
      <c r="L494" s="157"/>
      <c r="M494" s="158"/>
      <c r="N494" s="159"/>
      <c r="O494" s="12" t="s">
        <v>206</v>
      </c>
      <c r="P494" s="79"/>
      <c r="Q494" s="50"/>
      <c r="R494" s="12" t="str">
        <f t="shared" si="51"/>
        <v/>
      </c>
      <c r="S494" s="50"/>
      <c r="T494" s="12" t="str">
        <f t="shared" si="52"/>
        <v/>
      </c>
      <c r="U494" s="77"/>
      <c r="AA494" s="42"/>
      <c r="AB494" s="44" t="str">
        <f>IF($P494="","0",VLOOKUP($P494,登録データ!$U$4:$V$21,2,FALSE))</f>
        <v>0</v>
      </c>
      <c r="AC494" s="44" t="str">
        <f t="shared" si="53"/>
        <v>00</v>
      </c>
      <c r="AD494" s="44" t="str">
        <f t="shared" si="54"/>
        <v/>
      </c>
      <c r="AE494" s="44" t="str">
        <f t="shared" si="49"/>
        <v>000000</v>
      </c>
      <c r="AF494" s="44" t="str">
        <f t="shared" si="50"/>
        <v/>
      </c>
      <c r="AG494" s="44" t="str">
        <f t="shared" si="55"/>
        <v/>
      </c>
      <c r="AH494" s="147"/>
      <c r="AI494" s="147"/>
    </row>
    <row r="495" spans="2:35" ht="19.5" thickTop="1">
      <c r="B495" s="130">
        <v>159</v>
      </c>
      <c r="C495" s="164"/>
      <c r="D495" s="151"/>
      <c r="E495" s="152"/>
      <c r="F495" s="153"/>
      <c r="G495" s="151"/>
      <c r="H495" s="152"/>
      <c r="I495" s="153"/>
      <c r="J495" s="151"/>
      <c r="K495" s="153"/>
      <c r="L495" s="151"/>
      <c r="M495" s="152"/>
      <c r="N495" s="153"/>
      <c r="O495" s="70" t="s">
        <v>170</v>
      </c>
      <c r="P495" s="76"/>
      <c r="Q495" s="52"/>
      <c r="R495" s="24" t="str">
        <f t="shared" si="51"/>
        <v/>
      </c>
      <c r="S495" s="52"/>
      <c r="T495" s="24" t="str">
        <f t="shared" si="52"/>
        <v/>
      </c>
      <c r="U495" s="80"/>
      <c r="AA495" s="42"/>
      <c r="AB495" s="44" t="str">
        <f>IF($P495="","0",VLOOKUP($P495,登録データ!$U$4:$V$21,2,FALSE))</f>
        <v>0</v>
      </c>
      <c r="AC495" s="44" t="str">
        <f t="shared" si="53"/>
        <v>00</v>
      </c>
      <c r="AD495" s="44" t="str">
        <f t="shared" si="54"/>
        <v/>
      </c>
      <c r="AE495" s="44" t="str">
        <f t="shared" si="49"/>
        <v>000000</v>
      </c>
      <c r="AF495" s="44" t="str">
        <f t="shared" si="50"/>
        <v/>
      </c>
      <c r="AG495" s="44" t="str">
        <f t="shared" si="55"/>
        <v/>
      </c>
      <c r="AH495" s="147" t="str">
        <f>IF($C495="","",IF($C495="@",0,IF(COUNTIF($C$21:$C$620,$C495)=1,0,1)))</f>
        <v/>
      </c>
      <c r="AI495" s="147" t="str">
        <f>IF($L495="","",IF(OR($L495="東京都",$L495="北海道",$L495="大阪府",$L495="京都府",RIGHT($L495,1)="県"),0,1))</f>
        <v/>
      </c>
    </row>
    <row r="496" spans="2:35">
      <c r="B496" s="130"/>
      <c r="C496" s="165"/>
      <c r="D496" s="154"/>
      <c r="E496" s="155"/>
      <c r="F496" s="156"/>
      <c r="G496" s="154"/>
      <c r="H496" s="155"/>
      <c r="I496" s="156"/>
      <c r="J496" s="154"/>
      <c r="K496" s="156"/>
      <c r="L496" s="154"/>
      <c r="M496" s="155"/>
      <c r="N496" s="156"/>
      <c r="O496" s="70" t="s">
        <v>171</v>
      </c>
      <c r="P496" s="39"/>
      <c r="Q496" s="66"/>
      <c r="R496" s="70" t="str">
        <f t="shared" si="51"/>
        <v/>
      </c>
      <c r="S496" s="66"/>
      <c r="T496" s="70" t="str">
        <f t="shared" si="52"/>
        <v/>
      </c>
      <c r="U496" s="67"/>
      <c r="AA496" s="42"/>
      <c r="AB496" s="44" t="str">
        <f>IF($P496="","0",VLOOKUP($P496,登録データ!$U$4:$V$21,2,FALSE))</f>
        <v>0</v>
      </c>
      <c r="AC496" s="44" t="str">
        <f t="shared" si="53"/>
        <v>00</v>
      </c>
      <c r="AD496" s="44" t="str">
        <f t="shared" si="54"/>
        <v/>
      </c>
      <c r="AE496" s="44" t="str">
        <f t="shared" si="49"/>
        <v>000000</v>
      </c>
      <c r="AF496" s="44" t="str">
        <f t="shared" si="50"/>
        <v/>
      </c>
      <c r="AG496" s="44" t="str">
        <f t="shared" si="55"/>
        <v/>
      </c>
      <c r="AH496" s="147"/>
      <c r="AI496" s="147"/>
    </row>
    <row r="497" spans="2:35" ht="19.5" thickBot="1">
      <c r="B497" s="150"/>
      <c r="C497" s="166"/>
      <c r="D497" s="157"/>
      <c r="E497" s="158"/>
      <c r="F497" s="159"/>
      <c r="G497" s="157"/>
      <c r="H497" s="158"/>
      <c r="I497" s="159"/>
      <c r="J497" s="157"/>
      <c r="K497" s="159"/>
      <c r="L497" s="157"/>
      <c r="M497" s="158"/>
      <c r="N497" s="159"/>
      <c r="O497" s="12" t="s">
        <v>206</v>
      </c>
      <c r="P497" s="79"/>
      <c r="Q497" s="50"/>
      <c r="R497" s="12" t="str">
        <f t="shared" si="51"/>
        <v/>
      </c>
      <c r="S497" s="50"/>
      <c r="T497" s="12" t="str">
        <f t="shared" si="52"/>
        <v/>
      </c>
      <c r="U497" s="77"/>
      <c r="AA497" s="42"/>
      <c r="AB497" s="44" t="str">
        <f>IF($P497="","0",VLOOKUP($P497,登録データ!$U$4:$V$21,2,FALSE))</f>
        <v>0</v>
      </c>
      <c r="AC497" s="44" t="str">
        <f t="shared" si="53"/>
        <v>00</v>
      </c>
      <c r="AD497" s="44" t="str">
        <f t="shared" si="54"/>
        <v/>
      </c>
      <c r="AE497" s="44" t="str">
        <f t="shared" si="49"/>
        <v>000000</v>
      </c>
      <c r="AF497" s="44" t="str">
        <f t="shared" si="50"/>
        <v/>
      </c>
      <c r="AG497" s="44" t="str">
        <f t="shared" si="55"/>
        <v/>
      </c>
      <c r="AH497" s="147"/>
      <c r="AI497" s="147"/>
    </row>
    <row r="498" spans="2:35" ht="19.5" thickTop="1">
      <c r="B498" s="130">
        <v>160</v>
      </c>
      <c r="C498" s="164"/>
      <c r="D498" s="151"/>
      <c r="E498" s="152"/>
      <c r="F498" s="153"/>
      <c r="G498" s="151"/>
      <c r="H498" s="152"/>
      <c r="I498" s="153"/>
      <c r="J498" s="151"/>
      <c r="K498" s="153"/>
      <c r="L498" s="151"/>
      <c r="M498" s="152"/>
      <c r="N498" s="153"/>
      <c r="O498" s="70" t="s">
        <v>170</v>
      </c>
      <c r="P498" s="76"/>
      <c r="Q498" s="52"/>
      <c r="R498" s="24" t="str">
        <f t="shared" si="51"/>
        <v/>
      </c>
      <c r="S498" s="52"/>
      <c r="T498" s="24" t="str">
        <f t="shared" si="52"/>
        <v/>
      </c>
      <c r="U498" s="80"/>
      <c r="AA498" s="42"/>
      <c r="AB498" s="44" t="str">
        <f>IF($P498="","0",VLOOKUP($P498,登録データ!$U$4:$V$21,2,FALSE))</f>
        <v>0</v>
      </c>
      <c r="AC498" s="44" t="str">
        <f t="shared" si="53"/>
        <v>00</v>
      </c>
      <c r="AD498" s="44" t="str">
        <f t="shared" si="54"/>
        <v/>
      </c>
      <c r="AE498" s="44" t="str">
        <f t="shared" si="49"/>
        <v>000000</v>
      </c>
      <c r="AF498" s="44" t="str">
        <f t="shared" si="50"/>
        <v/>
      </c>
      <c r="AG498" s="44" t="str">
        <f t="shared" si="55"/>
        <v/>
      </c>
      <c r="AH498" s="147" t="str">
        <f>IF($C498="","",IF($C498="@",0,IF(COUNTIF($C$21:$C$620,$C498)=1,0,1)))</f>
        <v/>
      </c>
      <c r="AI498" s="147" t="str">
        <f>IF($L498="","",IF(OR($L498="東京都",$L498="北海道",$L498="大阪府",$L498="京都府",RIGHT($L498,1)="県"),0,1))</f>
        <v/>
      </c>
    </row>
    <row r="499" spans="2:35">
      <c r="B499" s="130"/>
      <c r="C499" s="165"/>
      <c r="D499" s="154"/>
      <c r="E499" s="155"/>
      <c r="F499" s="156"/>
      <c r="G499" s="154"/>
      <c r="H499" s="155"/>
      <c r="I499" s="156"/>
      <c r="J499" s="154"/>
      <c r="K499" s="156"/>
      <c r="L499" s="154"/>
      <c r="M499" s="155"/>
      <c r="N499" s="156"/>
      <c r="O499" s="70" t="s">
        <v>171</v>
      </c>
      <c r="P499" s="39"/>
      <c r="Q499" s="66"/>
      <c r="R499" s="70" t="str">
        <f t="shared" si="51"/>
        <v/>
      </c>
      <c r="S499" s="66"/>
      <c r="T499" s="70" t="str">
        <f t="shared" si="52"/>
        <v/>
      </c>
      <c r="U499" s="67"/>
      <c r="AA499" s="42"/>
      <c r="AB499" s="44" t="str">
        <f>IF($P499="","0",VLOOKUP($P499,登録データ!$U$4:$V$21,2,FALSE))</f>
        <v>0</v>
      </c>
      <c r="AC499" s="44" t="str">
        <f t="shared" si="53"/>
        <v>00</v>
      </c>
      <c r="AD499" s="44" t="str">
        <f t="shared" si="54"/>
        <v/>
      </c>
      <c r="AE499" s="44" t="str">
        <f t="shared" si="49"/>
        <v>000000</v>
      </c>
      <c r="AF499" s="44" t="str">
        <f t="shared" si="50"/>
        <v/>
      </c>
      <c r="AG499" s="44" t="str">
        <f t="shared" si="55"/>
        <v/>
      </c>
      <c r="AH499" s="147"/>
      <c r="AI499" s="147"/>
    </row>
    <row r="500" spans="2:35" ht="19.5" thickBot="1">
      <c r="B500" s="150"/>
      <c r="C500" s="166"/>
      <c r="D500" s="157"/>
      <c r="E500" s="158"/>
      <c r="F500" s="159"/>
      <c r="G500" s="157"/>
      <c r="H500" s="158"/>
      <c r="I500" s="159"/>
      <c r="J500" s="157"/>
      <c r="K500" s="159"/>
      <c r="L500" s="157"/>
      <c r="M500" s="158"/>
      <c r="N500" s="159"/>
      <c r="O500" s="12" t="s">
        <v>206</v>
      </c>
      <c r="P500" s="79"/>
      <c r="Q500" s="50"/>
      <c r="R500" s="12" t="str">
        <f t="shared" si="51"/>
        <v/>
      </c>
      <c r="S500" s="50"/>
      <c r="T500" s="12" t="str">
        <f t="shared" si="52"/>
        <v/>
      </c>
      <c r="U500" s="77"/>
      <c r="AA500" s="42"/>
      <c r="AB500" s="44" t="str">
        <f>IF($P500="","0",VLOOKUP($P500,登録データ!$U$4:$V$21,2,FALSE))</f>
        <v>0</v>
      </c>
      <c r="AC500" s="44" t="str">
        <f t="shared" si="53"/>
        <v>00</v>
      </c>
      <c r="AD500" s="44" t="str">
        <f t="shared" si="54"/>
        <v/>
      </c>
      <c r="AE500" s="44" t="str">
        <f t="shared" si="49"/>
        <v>000000</v>
      </c>
      <c r="AF500" s="44" t="str">
        <f t="shared" si="50"/>
        <v/>
      </c>
      <c r="AG500" s="44" t="str">
        <f t="shared" si="55"/>
        <v/>
      </c>
      <c r="AH500" s="147"/>
      <c r="AI500" s="147"/>
    </row>
    <row r="501" spans="2:35" ht="19.5" thickTop="1">
      <c r="B501" s="130">
        <v>161</v>
      </c>
      <c r="C501" s="164"/>
      <c r="D501" s="151"/>
      <c r="E501" s="152"/>
      <c r="F501" s="153"/>
      <c r="G501" s="151"/>
      <c r="H501" s="152"/>
      <c r="I501" s="153"/>
      <c r="J501" s="151"/>
      <c r="K501" s="153"/>
      <c r="L501" s="151"/>
      <c r="M501" s="152"/>
      <c r="N501" s="153"/>
      <c r="O501" s="70" t="s">
        <v>170</v>
      </c>
      <c r="P501" s="76"/>
      <c r="Q501" s="52"/>
      <c r="R501" s="24" t="str">
        <f t="shared" si="51"/>
        <v/>
      </c>
      <c r="S501" s="52"/>
      <c r="T501" s="24" t="str">
        <f t="shared" si="52"/>
        <v/>
      </c>
      <c r="U501" s="80"/>
      <c r="AA501" s="42"/>
      <c r="AB501" s="44" t="str">
        <f>IF($P501="","0",VLOOKUP($P501,登録データ!$U$4:$V$21,2,FALSE))</f>
        <v>0</v>
      </c>
      <c r="AC501" s="44" t="str">
        <f t="shared" si="53"/>
        <v>00</v>
      </c>
      <c r="AD501" s="44" t="str">
        <f t="shared" si="54"/>
        <v/>
      </c>
      <c r="AE501" s="44" t="str">
        <f t="shared" si="49"/>
        <v>000000</v>
      </c>
      <c r="AF501" s="44" t="str">
        <f t="shared" si="50"/>
        <v/>
      </c>
      <c r="AG501" s="44" t="str">
        <f t="shared" si="55"/>
        <v/>
      </c>
      <c r="AH501" s="147" t="str">
        <f>IF($C501="","",IF($C501="@",0,IF(COUNTIF($C$21:$C$620,$C501)=1,0,1)))</f>
        <v/>
      </c>
      <c r="AI501" s="147" t="str">
        <f>IF($L501="","",IF(OR($L501="東京都",$L501="北海道",$L501="大阪府",$L501="京都府",RIGHT($L501,1)="県"),0,1))</f>
        <v/>
      </c>
    </row>
    <row r="502" spans="2:35">
      <c r="B502" s="130"/>
      <c r="C502" s="165"/>
      <c r="D502" s="154"/>
      <c r="E502" s="155"/>
      <c r="F502" s="156"/>
      <c r="G502" s="154"/>
      <c r="H502" s="155"/>
      <c r="I502" s="156"/>
      <c r="J502" s="154"/>
      <c r="K502" s="156"/>
      <c r="L502" s="154"/>
      <c r="M502" s="155"/>
      <c r="N502" s="156"/>
      <c r="O502" s="70" t="s">
        <v>171</v>
      </c>
      <c r="P502" s="39"/>
      <c r="Q502" s="66"/>
      <c r="R502" s="70" t="str">
        <f t="shared" si="51"/>
        <v/>
      </c>
      <c r="S502" s="66"/>
      <c r="T502" s="70" t="str">
        <f t="shared" si="52"/>
        <v/>
      </c>
      <c r="U502" s="67"/>
      <c r="AA502" s="42"/>
      <c r="AB502" s="44" t="str">
        <f>IF($P502="","0",VLOOKUP($P502,登録データ!$U$4:$V$21,2,FALSE))</f>
        <v>0</v>
      </c>
      <c r="AC502" s="44" t="str">
        <f t="shared" si="53"/>
        <v>00</v>
      </c>
      <c r="AD502" s="44" t="str">
        <f t="shared" si="54"/>
        <v/>
      </c>
      <c r="AE502" s="44" t="str">
        <f t="shared" si="49"/>
        <v>000000</v>
      </c>
      <c r="AF502" s="44" t="str">
        <f t="shared" si="50"/>
        <v/>
      </c>
      <c r="AG502" s="44" t="str">
        <f t="shared" si="55"/>
        <v/>
      </c>
      <c r="AH502" s="147"/>
      <c r="AI502" s="147"/>
    </row>
    <row r="503" spans="2:35" ht="19.5" thickBot="1">
      <c r="B503" s="150"/>
      <c r="C503" s="166"/>
      <c r="D503" s="157"/>
      <c r="E503" s="158"/>
      <c r="F503" s="159"/>
      <c r="G503" s="157"/>
      <c r="H503" s="158"/>
      <c r="I503" s="159"/>
      <c r="J503" s="157"/>
      <c r="K503" s="159"/>
      <c r="L503" s="157"/>
      <c r="M503" s="158"/>
      <c r="N503" s="159"/>
      <c r="O503" s="12" t="s">
        <v>206</v>
      </c>
      <c r="P503" s="79"/>
      <c r="Q503" s="50"/>
      <c r="R503" s="12" t="str">
        <f t="shared" si="51"/>
        <v/>
      </c>
      <c r="S503" s="50"/>
      <c r="T503" s="12" t="str">
        <f t="shared" si="52"/>
        <v/>
      </c>
      <c r="U503" s="77"/>
      <c r="AA503" s="42"/>
      <c r="AB503" s="44" t="str">
        <f>IF($P503="","0",VLOOKUP($P503,登録データ!$U$4:$V$21,2,FALSE))</f>
        <v>0</v>
      </c>
      <c r="AC503" s="44" t="str">
        <f t="shared" si="53"/>
        <v>00</v>
      </c>
      <c r="AD503" s="44" t="str">
        <f t="shared" si="54"/>
        <v/>
      </c>
      <c r="AE503" s="44" t="str">
        <f t="shared" si="49"/>
        <v>000000</v>
      </c>
      <c r="AF503" s="44" t="str">
        <f t="shared" si="50"/>
        <v/>
      </c>
      <c r="AG503" s="44" t="str">
        <f t="shared" si="55"/>
        <v/>
      </c>
      <c r="AH503" s="147"/>
      <c r="AI503" s="147"/>
    </row>
    <row r="504" spans="2:35" ht="19.5" thickTop="1">
      <c r="B504" s="130">
        <v>162</v>
      </c>
      <c r="C504" s="164"/>
      <c r="D504" s="151"/>
      <c r="E504" s="152"/>
      <c r="F504" s="153"/>
      <c r="G504" s="151"/>
      <c r="H504" s="152"/>
      <c r="I504" s="153"/>
      <c r="J504" s="151"/>
      <c r="K504" s="153"/>
      <c r="L504" s="151"/>
      <c r="M504" s="152"/>
      <c r="N504" s="153"/>
      <c r="O504" s="70" t="s">
        <v>170</v>
      </c>
      <c r="P504" s="76"/>
      <c r="Q504" s="52"/>
      <c r="R504" s="24" t="str">
        <f t="shared" si="51"/>
        <v/>
      </c>
      <c r="S504" s="52"/>
      <c r="T504" s="24" t="str">
        <f t="shared" si="52"/>
        <v/>
      </c>
      <c r="U504" s="80"/>
      <c r="AA504" s="42"/>
      <c r="AB504" s="44" t="str">
        <f>IF($P504="","0",VLOOKUP($P504,登録データ!$U$4:$V$21,2,FALSE))</f>
        <v>0</v>
      </c>
      <c r="AC504" s="44" t="str">
        <f t="shared" si="53"/>
        <v>00</v>
      </c>
      <c r="AD504" s="44" t="str">
        <f t="shared" si="54"/>
        <v/>
      </c>
      <c r="AE504" s="44" t="str">
        <f t="shared" si="49"/>
        <v>000000</v>
      </c>
      <c r="AF504" s="44" t="str">
        <f t="shared" si="50"/>
        <v/>
      </c>
      <c r="AG504" s="44" t="str">
        <f t="shared" si="55"/>
        <v/>
      </c>
      <c r="AH504" s="147" t="str">
        <f>IF($C504="","",IF($C504="@",0,IF(COUNTIF($C$21:$C$620,$C504)=1,0,1)))</f>
        <v/>
      </c>
      <c r="AI504" s="147" t="str">
        <f>IF($L504="","",IF(OR($L504="東京都",$L504="北海道",$L504="大阪府",$L504="京都府",RIGHT($L504,1)="県"),0,1))</f>
        <v/>
      </c>
    </row>
    <row r="505" spans="2:35">
      <c r="B505" s="130"/>
      <c r="C505" s="165"/>
      <c r="D505" s="154"/>
      <c r="E505" s="155"/>
      <c r="F505" s="156"/>
      <c r="G505" s="154"/>
      <c r="H505" s="155"/>
      <c r="I505" s="156"/>
      <c r="J505" s="154"/>
      <c r="K505" s="156"/>
      <c r="L505" s="154"/>
      <c r="M505" s="155"/>
      <c r="N505" s="156"/>
      <c r="O505" s="70" t="s">
        <v>171</v>
      </c>
      <c r="P505" s="39"/>
      <c r="Q505" s="66"/>
      <c r="R505" s="70" t="str">
        <f t="shared" si="51"/>
        <v/>
      </c>
      <c r="S505" s="66"/>
      <c r="T505" s="70" t="str">
        <f t="shared" si="52"/>
        <v/>
      </c>
      <c r="U505" s="67"/>
      <c r="AA505" s="42"/>
      <c r="AB505" s="44" t="str">
        <f>IF($P505="","0",VLOOKUP($P505,登録データ!$U$4:$V$21,2,FALSE))</f>
        <v>0</v>
      </c>
      <c r="AC505" s="44" t="str">
        <f t="shared" si="53"/>
        <v>00</v>
      </c>
      <c r="AD505" s="44" t="str">
        <f t="shared" si="54"/>
        <v/>
      </c>
      <c r="AE505" s="44" t="str">
        <f t="shared" si="49"/>
        <v>000000</v>
      </c>
      <c r="AF505" s="44" t="str">
        <f t="shared" si="50"/>
        <v/>
      </c>
      <c r="AG505" s="44" t="str">
        <f t="shared" si="55"/>
        <v/>
      </c>
      <c r="AH505" s="147"/>
      <c r="AI505" s="147"/>
    </row>
    <row r="506" spans="2:35" ht="19.5" thickBot="1">
      <c r="B506" s="150"/>
      <c r="C506" s="166"/>
      <c r="D506" s="157"/>
      <c r="E506" s="158"/>
      <c r="F506" s="159"/>
      <c r="G506" s="157"/>
      <c r="H506" s="158"/>
      <c r="I506" s="159"/>
      <c r="J506" s="157"/>
      <c r="K506" s="159"/>
      <c r="L506" s="157"/>
      <c r="M506" s="158"/>
      <c r="N506" s="159"/>
      <c r="O506" s="12" t="s">
        <v>206</v>
      </c>
      <c r="P506" s="79"/>
      <c r="Q506" s="50"/>
      <c r="R506" s="12" t="str">
        <f t="shared" si="51"/>
        <v/>
      </c>
      <c r="S506" s="50"/>
      <c r="T506" s="12" t="str">
        <f t="shared" si="52"/>
        <v/>
      </c>
      <c r="U506" s="77"/>
      <c r="AA506" s="42"/>
      <c r="AB506" s="44" t="str">
        <f>IF($P506="","0",VLOOKUP($P506,登録データ!$U$4:$V$21,2,FALSE))</f>
        <v>0</v>
      </c>
      <c r="AC506" s="44" t="str">
        <f t="shared" si="53"/>
        <v>00</v>
      </c>
      <c r="AD506" s="44" t="str">
        <f t="shared" si="54"/>
        <v/>
      </c>
      <c r="AE506" s="44" t="str">
        <f t="shared" si="49"/>
        <v>000000</v>
      </c>
      <c r="AF506" s="44" t="str">
        <f t="shared" si="50"/>
        <v/>
      </c>
      <c r="AG506" s="44" t="str">
        <f t="shared" si="55"/>
        <v/>
      </c>
      <c r="AH506" s="147"/>
      <c r="AI506" s="147"/>
    </row>
    <row r="507" spans="2:35" ht="19.5" thickTop="1">
      <c r="B507" s="130">
        <v>163</v>
      </c>
      <c r="C507" s="164"/>
      <c r="D507" s="151"/>
      <c r="E507" s="152"/>
      <c r="F507" s="153"/>
      <c r="G507" s="151"/>
      <c r="H507" s="152"/>
      <c r="I507" s="153"/>
      <c r="J507" s="151"/>
      <c r="K507" s="153"/>
      <c r="L507" s="151"/>
      <c r="M507" s="152"/>
      <c r="N507" s="153"/>
      <c r="O507" s="70" t="s">
        <v>170</v>
      </c>
      <c r="P507" s="76"/>
      <c r="Q507" s="52"/>
      <c r="R507" s="24" t="str">
        <f t="shared" si="51"/>
        <v/>
      </c>
      <c r="S507" s="52"/>
      <c r="T507" s="24" t="str">
        <f t="shared" si="52"/>
        <v/>
      </c>
      <c r="U507" s="80"/>
      <c r="AA507" s="42"/>
      <c r="AB507" s="44" t="str">
        <f>IF($P507="","0",VLOOKUP($P507,登録データ!$U$4:$V$21,2,FALSE))</f>
        <v>0</v>
      </c>
      <c r="AC507" s="44" t="str">
        <f t="shared" si="53"/>
        <v>00</v>
      </c>
      <c r="AD507" s="44" t="str">
        <f t="shared" si="54"/>
        <v/>
      </c>
      <c r="AE507" s="44" t="str">
        <f t="shared" si="49"/>
        <v>000000</v>
      </c>
      <c r="AF507" s="44" t="str">
        <f t="shared" si="50"/>
        <v/>
      </c>
      <c r="AG507" s="44" t="str">
        <f t="shared" si="55"/>
        <v/>
      </c>
      <c r="AH507" s="147" t="str">
        <f>IF($C507="","",IF($C507="@",0,IF(COUNTIF($C$21:$C$620,$C507)=1,0,1)))</f>
        <v/>
      </c>
      <c r="AI507" s="147" t="str">
        <f>IF($L507="","",IF(OR($L507="東京都",$L507="北海道",$L507="大阪府",$L507="京都府",RIGHT($L507,1)="県"),0,1))</f>
        <v/>
      </c>
    </row>
    <row r="508" spans="2:35">
      <c r="B508" s="130"/>
      <c r="C508" s="165"/>
      <c r="D508" s="154"/>
      <c r="E508" s="155"/>
      <c r="F508" s="156"/>
      <c r="G508" s="154"/>
      <c r="H508" s="155"/>
      <c r="I508" s="156"/>
      <c r="J508" s="154"/>
      <c r="K508" s="156"/>
      <c r="L508" s="154"/>
      <c r="M508" s="155"/>
      <c r="N508" s="156"/>
      <c r="O508" s="70" t="s">
        <v>171</v>
      </c>
      <c r="P508" s="39"/>
      <c r="Q508" s="66"/>
      <c r="R508" s="70" t="str">
        <f t="shared" si="51"/>
        <v/>
      </c>
      <c r="S508" s="66"/>
      <c r="T508" s="70" t="str">
        <f t="shared" si="52"/>
        <v/>
      </c>
      <c r="U508" s="67"/>
      <c r="AA508" s="42"/>
      <c r="AB508" s="44" t="str">
        <f>IF($P508="","0",VLOOKUP($P508,登録データ!$U$4:$V$21,2,FALSE))</f>
        <v>0</v>
      </c>
      <c r="AC508" s="44" t="str">
        <f t="shared" si="53"/>
        <v>00</v>
      </c>
      <c r="AD508" s="44" t="str">
        <f t="shared" si="54"/>
        <v/>
      </c>
      <c r="AE508" s="44" t="str">
        <f t="shared" si="49"/>
        <v>000000</v>
      </c>
      <c r="AF508" s="44" t="str">
        <f t="shared" si="50"/>
        <v/>
      </c>
      <c r="AG508" s="44" t="str">
        <f t="shared" si="55"/>
        <v/>
      </c>
      <c r="AH508" s="147"/>
      <c r="AI508" s="147"/>
    </row>
    <row r="509" spans="2:35" ht="19.5" thickBot="1">
      <c r="B509" s="150"/>
      <c r="C509" s="166"/>
      <c r="D509" s="157"/>
      <c r="E509" s="158"/>
      <c r="F509" s="159"/>
      <c r="G509" s="157"/>
      <c r="H509" s="158"/>
      <c r="I509" s="159"/>
      <c r="J509" s="157"/>
      <c r="K509" s="159"/>
      <c r="L509" s="157"/>
      <c r="M509" s="158"/>
      <c r="N509" s="159"/>
      <c r="O509" s="12" t="s">
        <v>206</v>
      </c>
      <c r="P509" s="79"/>
      <c r="Q509" s="50"/>
      <c r="R509" s="12" t="str">
        <f t="shared" si="51"/>
        <v/>
      </c>
      <c r="S509" s="50"/>
      <c r="T509" s="12" t="str">
        <f t="shared" si="52"/>
        <v/>
      </c>
      <c r="U509" s="77"/>
      <c r="AA509" s="42"/>
      <c r="AB509" s="44" t="str">
        <f>IF($P509="","0",VLOOKUP($P509,登録データ!$U$4:$V$21,2,FALSE))</f>
        <v>0</v>
      </c>
      <c r="AC509" s="44" t="str">
        <f t="shared" si="53"/>
        <v>00</v>
      </c>
      <c r="AD509" s="44" t="str">
        <f t="shared" si="54"/>
        <v/>
      </c>
      <c r="AE509" s="44" t="str">
        <f t="shared" si="49"/>
        <v>000000</v>
      </c>
      <c r="AF509" s="44" t="str">
        <f t="shared" si="50"/>
        <v/>
      </c>
      <c r="AG509" s="44" t="str">
        <f t="shared" si="55"/>
        <v/>
      </c>
      <c r="AH509" s="147"/>
      <c r="AI509" s="147"/>
    </row>
    <row r="510" spans="2:35" ht="19.5" thickTop="1">
      <c r="B510" s="130">
        <v>164</v>
      </c>
      <c r="C510" s="164"/>
      <c r="D510" s="151"/>
      <c r="E510" s="152"/>
      <c r="F510" s="153"/>
      <c r="G510" s="151"/>
      <c r="H510" s="152"/>
      <c r="I510" s="153"/>
      <c r="J510" s="151"/>
      <c r="K510" s="153"/>
      <c r="L510" s="151"/>
      <c r="M510" s="152"/>
      <c r="N510" s="153"/>
      <c r="O510" s="70" t="s">
        <v>170</v>
      </c>
      <c r="P510" s="76"/>
      <c r="Q510" s="52"/>
      <c r="R510" s="24" t="str">
        <f t="shared" si="51"/>
        <v/>
      </c>
      <c r="S510" s="52"/>
      <c r="T510" s="24" t="str">
        <f t="shared" si="52"/>
        <v/>
      </c>
      <c r="U510" s="80"/>
      <c r="AA510" s="42"/>
      <c r="AB510" s="44" t="str">
        <f>IF($P510="","0",VLOOKUP($P510,登録データ!$U$4:$V$21,2,FALSE))</f>
        <v>0</v>
      </c>
      <c r="AC510" s="44" t="str">
        <f t="shared" si="53"/>
        <v>00</v>
      </c>
      <c r="AD510" s="44" t="str">
        <f t="shared" si="54"/>
        <v/>
      </c>
      <c r="AE510" s="44" t="str">
        <f t="shared" si="49"/>
        <v>000000</v>
      </c>
      <c r="AF510" s="44" t="str">
        <f t="shared" si="50"/>
        <v/>
      </c>
      <c r="AG510" s="44" t="str">
        <f t="shared" si="55"/>
        <v/>
      </c>
      <c r="AH510" s="147" t="str">
        <f>IF($C510="","",IF($C510="@",0,IF(COUNTIF($C$21:$C$620,$C510)=1,0,1)))</f>
        <v/>
      </c>
      <c r="AI510" s="147" t="str">
        <f>IF($L510="","",IF(OR($L510="東京都",$L510="北海道",$L510="大阪府",$L510="京都府",RIGHT($L510,1)="県"),0,1))</f>
        <v/>
      </c>
    </row>
    <row r="511" spans="2:35">
      <c r="B511" s="130"/>
      <c r="C511" s="165"/>
      <c r="D511" s="154"/>
      <c r="E511" s="155"/>
      <c r="F511" s="156"/>
      <c r="G511" s="154"/>
      <c r="H511" s="155"/>
      <c r="I511" s="156"/>
      <c r="J511" s="154"/>
      <c r="K511" s="156"/>
      <c r="L511" s="154"/>
      <c r="M511" s="155"/>
      <c r="N511" s="156"/>
      <c r="O511" s="70" t="s">
        <v>171</v>
      </c>
      <c r="P511" s="39"/>
      <c r="Q511" s="66"/>
      <c r="R511" s="70" t="str">
        <f t="shared" si="51"/>
        <v/>
      </c>
      <c r="S511" s="66"/>
      <c r="T511" s="70" t="str">
        <f t="shared" si="52"/>
        <v/>
      </c>
      <c r="U511" s="67"/>
      <c r="AA511" s="42"/>
      <c r="AB511" s="44" t="str">
        <f>IF($P511="","0",VLOOKUP($P511,登録データ!$U$4:$V$21,2,FALSE))</f>
        <v>0</v>
      </c>
      <c r="AC511" s="44" t="str">
        <f t="shared" si="53"/>
        <v>00</v>
      </c>
      <c r="AD511" s="44" t="str">
        <f t="shared" si="54"/>
        <v/>
      </c>
      <c r="AE511" s="44" t="str">
        <f t="shared" si="49"/>
        <v>000000</v>
      </c>
      <c r="AF511" s="44" t="str">
        <f t="shared" si="50"/>
        <v/>
      </c>
      <c r="AG511" s="44" t="str">
        <f t="shared" si="55"/>
        <v/>
      </c>
      <c r="AH511" s="147"/>
      <c r="AI511" s="147"/>
    </row>
    <row r="512" spans="2:35" ht="19.5" thickBot="1">
      <c r="B512" s="150"/>
      <c r="C512" s="166"/>
      <c r="D512" s="157"/>
      <c r="E512" s="158"/>
      <c r="F512" s="159"/>
      <c r="G512" s="157"/>
      <c r="H512" s="158"/>
      <c r="I512" s="159"/>
      <c r="J512" s="157"/>
      <c r="K512" s="159"/>
      <c r="L512" s="157"/>
      <c r="M512" s="158"/>
      <c r="N512" s="159"/>
      <c r="O512" s="12" t="s">
        <v>206</v>
      </c>
      <c r="P512" s="79"/>
      <c r="Q512" s="50"/>
      <c r="R512" s="12" t="str">
        <f t="shared" si="51"/>
        <v/>
      </c>
      <c r="S512" s="50"/>
      <c r="T512" s="12" t="str">
        <f t="shared" si="52"/>
        <v/>
      </c>
      <c r="U512" s="77"/>
      <c r="AA512" s="42"/>
      <c r="AB512" s="44" t="str">
        <f>IF($P512="","0",VLOOKUP($P512,登録データ!$U$4:$V$21,2,FALSE))</f>
        <v>0</v>
      </c>
      <c r="AC512" s="44" t="str">
        <f t="shared" si="53"/>
        <v>00</v>
      </c>
      <c r="AD512" s="44" t="str">
        <f t="shared" si="54"/>
        <v/>
      </c>
      <c r="AE512" s="44" t="str">
        <f t="shared" si="49"/>
        <v>000000</v>
      </c>
      <c r="AF512" s="44" t="str">
        <f t="shared" si="50"/>
        <v/>
      </c>
      <c r="AG512" s="44" t="str">
        <f t="shared" si="55"/>
        <v/>
      </c>
      <c r="AH512" s="147"/>
      <c r="AI512" s="147"/>
    </row>
    <row r="513" spans="2:35" ht="19.5" thickTop="1">
      <c r="B513" s="130">
        <v>165</v>
      </c>
      <c r="C513" s="164"/>
      <c r="D513" s="151"/>
      <c r="E513" s="152"/>
      <c r="F513" s="153"/>
      <c r="G513" s="151"/>
      <c r="H513" s="152"/>
      <c r="I513" s="153"/>
      <c r="J513" s="151"/>
      <c r="K513" s="153"/>
      <c r="L513" s="151"/>
      <c r="M513" s="152"/>
      <c r="N513" s="153"/>
      <c r="O513" s="70" t="s">
        <v>170</v>
      </c>
      <c r="P513" s="76"/>
      <c r="Q513" s="52"/>
      <c r="R513" s="24" t="str">
        <f t="shared" si="51"/>
        <v/>
      </c>
      <c r="S513" s="52"/>
      <c r="T513" s="24" t="str">
        <f t="shared" si="52"/>
        <v/>
      </c>
      <c r="U513" s="80"/>
      <c r="AA513" s="42"/>
      <c r="AB513" s="44" t="str">
        <f>IF($P513="","0",VLOOKUP($P513,登録データ!$U$4:$V$21,2,FALSE))</f>
        <v>0</v>
      </c>
      <c r="AC513" s="44" t="str">
        <f t="shared" si="53"/>
        <v>00</v>
      </c>
      <c r="AD513" s="44" t="str">
        <f t="shared" si="54"/>
        <v/>
      </c>
      <c r="AE513" s="44" t="str">
        <f t="shared" si="49"/>
        <v>000000</v>
      </c>
      <c r="AF513" s="44" t="str">
        <f t="shared" si="50"/>
        <v/>
      </c>
      <c r="AG513" s="44" t="str">
        <f t="shared" si="55"/>
        <v/>
      </c>
      <c r="AH513" s="147" t="str">
        <f>IF($C513="","",IF($C513="@",0,IF(COUNTIF($C$21:$C$620,$C513)=1,0,1)))</f>
        <v/>
      </c>
      <c r="AI513" s="147" t="str">
        <f>IF($L513="","",IF(OR($L513="東京都",$L513="北海道",$L513="大阪府",$L513="京都府",RIGHT($L513,1)="県"),0,1))</f>
        <v/>
      </c>
    </row>
    <row r="514" spans="2:35">
      <c r="B514" s="130"/>
      <c r="C514" s="165"/>
      <c r="D514" s="154"/>
      <c r="E514" s="155"/>
      <c r="F514" s="156"/>
      <c r="G514" s="154"/>
      <c r="H514" s="155"/>
      <c r="I514" s="156"/>
      <c r="J514" s="154"/>
      <c r="K514" s="156"/>
      <c r="L514" s="154"/>
      <c r="M514" s="155"/>
      <c r="N514" s="156"/>
      <c r="O514" s="70" t="s">
        <v>171</v>
      </c>
      <c r="P514" s="39"/>
      <c r="Q514" s="66"/>
      <c r="R514" s="70" t="str">
        <f t="shared" si="51"/>
        <v/>
      </c>
      <c r="S514" s="66"/>
      <c r="T514" s="70" t="str">
        <f t="shared" si="52"/>
        <v/>
      </c>
      <c r="U514" s="67"/>
      <c r="AA514" s="42"/>
      <c r="AB514" s="44" t="str">
        <f>IF($P514="","0",VLOOKUP($P514,登録データ!$U$4:$V$21,2,FALSE))</f>
        <v>0</v>
      </c>
      <c r="AC514" s="44" t="str">
        <f t="shared" si="53"/>
        <v>00</v>
      </c>
      <c r="AD514" s="44" t="str">
        <f t="shared" si="54"/>
        <v/>
      </c>
      <c r="AE514" s="44" t="str">
        <f t="shared" si="49"/>
        <v>000000</v>
      </c>
      <c r="AF514" s="44" t="str">
        <f t="shared" si="50"/>
        <v/>
      </c>
      <c r="AG514" s="44" t="str">
        <f t="shared" si="55"/>
        <v/>
      </c>
      <c r="AH514" s="147"/>
      <c r="AI514" s="147"/>
    </row>
    <row r="515" spans="2:35" ht="19.5" thickBot="1">
      <c r="B515" s="150"/>
      <c r="C515" s="166"/>
      <c r="D515" s="157"/>
      <c r="E515" s="158"/>
      <c r="F515" s="159"/>
      <c r="G515" s="157"/>
      <c r="H515" s="158"/>
      <c r="I515" s="159"/>
      <c r="J515" s="157"/>
      <c r="K515" s="159"/>
      <c r="L515" s="157"/>
      <c r="M515" s="158"/>
      <c r="N515" s="159"/>
      <c r="O515" s="12" t="s">
        <v>206</v>
      </c>
      <c r="P515" s="79"/>
      <c r="Q515" s="50"/>
      <c r="R515" s="12" t="str">
        <f t="shared" si="51"/>
        <v/>
      </c>
      <c r="S515" s="50"/>
      <c r="T515" s="12" t="str">
        <f t="shared" si="52"/>
        <v/>
      </c>
      <c r="U515" s="77"/>
      <c r="AA515" s="42"/>
      <c r="AB515" s="44" t="str">
        <f>IF($P515="","0",VLOOKUP($P515,登録データ!$U$4:$V$21,2,FALSE))</f>
        <v>0</v>
      </c>
      <c r="AC515" s="44" t="str">
        <f t="shared" si="53"/>
        <v>00</v>
      </c>
      <c r="AD515" s="44" t="str">
        <f t="shared" si="54"/>
        <v/>
      </c>
      <c r="AE515" s="44" t="str">
        <f t="shared" si="49"/>
        <v>000000</v>
      </c>
      <c r="AF515" s="44" t="str">
        <f t="shared" si="50"/>
        <v/>
      </c>
      <c r="AG515" s="44" t="str">
        <f t="shared" si="55"/>
        <v/>
      </c>
      <c r="AH515" s="147"/>
      <c r="AI515" s="147"/>
    </row>
    <row r="516" spans="2:35" ht="19.5" thickTop="1">
      <c r="B516" s="130">
        <v>166</v>
      </c>
      <c r="C516" s="164"/>
      <c r="D516" s="151"/>
      <c r="E516" s="152"/>
      <c r="F516" s="153"/>
      <c r="G516" s="151"/>
      <c r="H516" s="152"/>
      <c r="I516" s="153"/>
      <c r="J516" s="151"/>
      <c r="K516" s="153"/>
      <c r="L516" s="151"/>
      <c r="M516" s="152"/>
      <c r="N516" s="153"/>
      <c r="O516" s="70" t="s">
        <v>170</v>
      </c>
      <c r="P516" s="76"/>
      <c r="Q516" s="52"/>
      <c r="R516" s="24" t="str">
        <f t="shared" si="51"/>
        <v/>
      </c>
      <c r="S516" s="52"/>
      <c r="T516" s="24" t="str">
        <f t="shared" si="52"/>
        <v/>
      </c>
      <c r="U516" s="80"/>
      <c r="AA516" s="42"/>
      <c r="AB516" s="44" t="str">
        <f>IF($P516="","0",VLOOKUP($P516,登録データ!$U$4:$V$21,2,FALSE))</f>
        <v>0</v>
      </c>
      <c r="AC516" s="44" t="str">
        <f t="shared" si="53"/>
        <v>00</v>
      </c>
      <c r="AD516" s="44" t="str">
        <f t="shared" si="54"/>
        <v/>
      </c>
      <c r="AE516" s="44" t="str">
        <f t="shared" si="49"/>
        <v>000000</v>
      </c>
      <c r="AF516" s="44" t="str">
        <f t="shared" si="50"/>
        <v/>
      </c>
      <c r="AG516" s="44" t="str">
        <f t="shared" si="55"/>
        <v/>
      </c>
      <c r="AH516" s="147" t="str">
        <f>IF($C516="","",IF($C516="@",0,IF(COUNTIF($C$21:$C$620,$C516)=1,0,1)))</f>
        <v/>
      </c>
      <c r="AI516" s="147" t="str">
        <f>IF($L516="","",IF(OR($L516="東京都",$L516="北海道",$L516="大阪府",$L516="京都府",RIGHT($L516,1)="県"),0,1))</f>
        <v/>
      </c>
    </row>
    <row r="517" spans="2:35">
      <c r="B517" s="130"/>
      <c r="C517" s="165"/>
      <c r="D517" s="154"/>
      <c r="E517" s="155"/>
      <c r="F517" s="156"/>
      <c r="G517" s="154"/>
      <c r="H517" s="155"/>
      <c r="I517" s="156"/>
      <c r="J517" s="154"/>
      <c r="K517" s="156"/>
      <c r="L517" s="154"/>
      <c r="M517" s="155"/>
      <c r="N517" s="156"/>
      <c r="O517" s="70" t="s">
        <v>171</v>
      </c>
      <c r="P517" s="39"/>
      <c r="Q517" s="66"/>
      <c r="R517" s="70" t="str">
        <f t="shared" si="51"/>
        <v/>
      </c>
      <c r="S517" s="66"/>
      <c r="T517" s="70" t="str">
        <f t="shared" si="52"/>
        <v/>
      </c>
      <c r="U517" s="67"/>
      <c r="AA517" s="42"/>
      <c r="AB517" s="44" t="str">
        <f>IF($P517="","0",VLOOKUP($P517,登録データ!$U$4:$V$21,2,FALSE))</f>
        <v>0</v>
      </c>
      <c r="AC517" s="44" t="str">
        <f t="shared" si="53"/>
        <v>00</v>
      </c>
      <c r="AD517" s="44" t="str">
        <f t="shared" si="54"/>
        <v/>
      </c>
      <c r="AE517" s="44" t="str">
        <f t="shared" si="49"/>
        <v>000000</v>
      </c>
      <c r="AF517" s="44" t="str">
        <f t="shared" si="50"/>
        <v/>
      </c>
      <c r="AG517" s="44" t="str">
        <f t="shared" si="55"/>
        <v/>
      </c>
      <c r="AH517" s="147"/>
      <c r="AI517" s="147"/>
    </row>
    <row r="518" spans="2:35" ht="19.5" thickBot="1">
      <c r="B518" s="150"/>
      <c r="C518" s="166"/>
      <c r="D518" s="157"/>
      <c r="E518" s="158"/>
      <c r="F518" s="159"/>
      <c r="G518" s="157"/>
      <c r="H518" s="158"/>
      <c r="I518" s="159"/>
      <c r="J518" s="157"/>
      <c r="K518" s="159"/>
      <c r="L518" s="157"/>
      <c r="M518" s="158"/>
      <c r="N518" s="159"/>
      <c r="O518" s="12" t="s">
        <v>206</v>
      </c>
      <c r="P518" s="79"/>
      <c r="Q518" s="50"/>
      <c r="R518" s="12" t="str">
        <f t="shared" si="51"/>
        <v/>
      </c>
      <c r="S518" s="50"/>
      <c r="T518" s="12" t="str">
        <f t="shared" si="52"/>
        <v/>
      </c>
      <c r="U518" s="77"/>
      <c r="AA518" s="42"/>
      <c r="AB518" s="44" t="str">
        <f>IF($P518="","0",VLOOKUP($P518,登録データ!$U$4:$V$21,2,FALSE))</f>
        <v>0</v>
      </c>
      <c r="AC518" s="44" t="str">
        <f t="shared" si="53"/>
        <v>00</v>
      </c>
      <c r="AD518" s="44" t="str">
        <f t="shared" si="54"/>
        <v/>
      </c>
      <c r="AE518" s="44" t="str">
        <f t="shared" si="49"/>
        <v>000000</v>
      </c>
      <c r="AF518" s="44" t="str">
        <f t="shared" si="50"/>
        <v/>
      </c>
      <c r="AG518" s="44" t="str">
        <f t="shared" si="55"/>
        <v/>
      </c>
      <c r="AH518" s="147"/>
      <c r="AI518" s="147"/>
    </row>
    <row r="519" spans="2:35" ht="19.5" thickTop="1">
      <c r="B519" s="130">
        <v>167</v>
      </c>
      <c r="C519" s="164"/>
      <c r="D519" s="151"/>
      <c r="E519" s="152"/>
      <c r="F519" s="153"/>
      <c r="G519" s="151"/>
      <c r="H519" s="152"/>
      <c r="I519" s="153"/>
      <c r="J519" s="151"/>
      <c r="K519" s="153"/>
      <c r="L519" s="151"/>
      <c r="M519" s="152"/>
      <c r="N519" s="153"/>
      <c r="O519" s="70" t="s">
        <v>170</v>
      </c>
      <c r="P519" s="76"/>
      <c r="Q519" s="52"/>
      <c r="R519" s="24" t="str">
        <f t="shared" si="51"/>
        <v/>
      </c>
      <c r="S519" s="52"/>
      <c r="T519" s="24" t="str">
        <f t="shared" si="52"/>
        <v/>
      </c>
      <c r="U519" s="80"/>
      <c r="AA519" s="42"/>
      <c r="AB519" s="44" t="str">
        <f>IF($P519="","0",VLOOKUP($P519,登録データ!$U$4:$V$21,2,FALSE))</f>
        <v>0</v>
      </c>
      <c r="AC519" s="44" t="str">
        <f t="shared" si="53"/>
        <v>00</v>
      </c>
      <c r="AD519" s="44" t="str">
        <f t="shared" si="54"/>
        <v/>
      </c>
      <c r="AE519" s="44" t="str">
        <f t="shared" si="49"/>
        <v>000000</v>
      </c>
      <c r="AF519" s="44" t="str">
        <f t="shared" si="50"/>
        <v/>
      </c>
      <c r="AG519" s="44" t="str">
        <f t="shared" si="55"/>
        <v/>
      </c>
      <c r="AH519" s="147" t="str">
        <f>IF($C519="","",IF($C519="@",0,IF(COUNTIF($C$21:$C$620,$C519)=1,0,1)))</f>
        <v/>
      </c>
      <c r="AI519" s="147" t="str">
        <f>IF($L519="","",IF(OR($L519="東京都",$L519="北海道",$L519="大阪府",$L519="京都府",RIGHT($L519,1)="県"),0,1))</f>
        <v/>
      </c>
    </row>
    <row r="520" spans="2:35">
      <c r="B520" s="130"/>
      <c r="C520" s="165"/>
      <c r="D520" s="154"/>
      <c r="E520" s="155"/>
      <c r="F520" s="156"/>
      <c r="G520" s="154"/>
      <c r="H520" s="155"/>
      <c r="I520" s="156"/>
      <c r="J520" s="154"/>
      <c r="K520" s="156"/>
      <c r="L520" s="154"/>
      <c r="M520" s="155"/>
      <c r="N520" s="156"/>
      <c r="O520" s="70" t="s">
        <v>171</v>
      </c>
      <c r="P520" s="39"/>
      <c r="Q520" s="66"/>
      <c r="R520" s="70" t="str">
        <f t="shared" si="51"/>
        <v/>
      </c>
      <c r="S520" s="66"/>
      <c r="T520" s="70" t="str">
        <f t="shared" si="52"/>
        <v/>
      </c>
      <c r="U520" s="67"/>
      <c r="AA520" s="42"/>
      <c r="AB520" s="44" t="str">
        <f>IF($P520="","0",VLOOKUP($P520,登録データ!$U$4:$V$21,2,FALSE))</f>
        <v>0</v>
      </c>
      <c r="AC520" s="44" t="str">
        <f t="shared" si="53"/>
        <v>00</v>
      </c>
      <c r="AD520" s="44" t="str">
        <f t="shared" si="54"/>
        <v/>
      </c>
      <c r="AE520" s="44" t="str">
        <f t="shared" si="49"/>
        <v>000000</v>
      </c>
      <c r="AF520" s="44" t="str">
        <f t="shared" si="50"/>
        <v/>
      </c>
      <c r="AG520" s="44" t="str">
        <f t="shared" si="55"/>
        <v/>
      </c>
      <c r="AH520" s="147"/>
      <c r="AI520" s="147"/>
    </row>
    <row r="521" spans="2:35" ht="19.5" thickBot="1">
      <c r="B521" s="150"/>
      <c r="C521" s="166"/>
      <c r="D521" s="157"/>
      <c r="E521" s="158"/>
      <c r="F521" s="159"/>
      <c r="G521" s="157"/>
      <c r="H521" s="158"/>
      <c r="I521" s="159"/>
      <c r="J521" s="157"/>
      <c r="K521" s="159"/>
      <c r="L521" s="157"/>
      <c r="M521" s="158"/>
      <c r="N521" s="159"/>
      <c r="O521" s="12" t="s">
        <v>206</v>
      </c>
      <c r="P521" s="79"/>
      <c r="Q521" s="50"/>
      <c r="R521" s="12" t="str">
        <f t="shared" si="51"/>
        <v/>
      </c>
      <c r="S521" s="50"/>
      <c r="T521" s="12" t="str">
        <f t="shared" si="52"/>
        <v/>
      </c>
      <c r="U521" s="77"/>
      <c r="AA521" s="42"/>
      <c r="AB521" s="44" t="str">
        <f>IF($P521="","0",VLOOKUP($P521,登録データ!$U$4:$V$21,2,FALSE))</f>
        <v>0</v>
      </c>
      <c r="AC521" s="44" t="str">
        <f t="shared" si="53"/>
        <v>00</v>
      </c>
      <c r="AD521" s="44" t="str">
        <f t="shared" si="54"/>
        <v/>
      </c>
      <c r="AE521" s="44" t="str">
        <f t="shared" si="49"/>
        <v>000000</v>
      </c>
      <c r="AF521" s="44" t="str">
        <f t="shared" si="50"/>
        <v/>
      </c>
      <c r="AG521" s="44" t="str">
        <f t="shared" si="55"/>
        <v/>
      </c>
      <c r="AH521" s="147"/>
      <c r="AI521" s="147"/>
    </row>
    <row r="522" spans="2:35" ht="19.5" thickTop="1">
      <c r="B522" s="130">
        <v>168</v>
      </c>
      <c r="C522" s="164"/>
      <c r="D522" s="151"/>
      <c r="E522" s="152"/>
      <c r="F522" s="153"/>
      <c r="G522" s="151"/>
      <c r="H522" s="152"/>
      <c r="I522" s="153"/>
      <c r="J522" s="151"/>
      <c r="K522" s="153"/>
      <c r="L522" s="151"/>
      <c r="M522" s="152"/>
      <c r="N522" s="153"/>
      <c r="O522" s="70" t="s">
        <v>170</v>
      </c>
      <c r="P522" s="76"/>
      <c r="Q522" s="52"/>
      <c r="R522" s="24" t="str">
        <f t="shared" si="51"/>
        <v/>
      </c>
      <c r="S522" s="52"/>
      <c r="T522" s="24" t="str">
        <f t="shared" si="52"/>
        <v/>
      </c>
      <c r="U522" s="80"/>
      <c r="AA522" s="42"/>
      <c r="AB522" s="44" t="str">
        <f>IF($P522="","0",VLOOKUP($P522,登録データ!$U$4:$V$21,2,FALSE))</f>
        <v>0</v>
      </c>
      <c r="AC522" s="44" t="str">
        <f t="shared" si="53"/>
        <v>00</v>
      </c>
      <c r="AD522" s="44" t="str">
        <f t="shared" si="54"/>
        <v/>
      </c>
      <c r="AE522" s="44" t="str">
        <f t="shared" si="49"/>
        <v>000000</v>
      </c>
      <c r="AF522" s="44" t="str">
        <f t="shared" si="50"/>
        <v/>
      </c>
      <c r="AG522" s="44" t="str">
        <f t="shared" si="55"/>
        <v/>
      </c>
      <c r="AH522" s="147" t="str">
        <f>IF($C522="","",IF($C522="@",0,IF(COUNTIF($C$21:$C$620,$C522)=1,0,1)))</f>
        <v/>
      </c>
      <c r="AI522" s="147" t="str">
        <f>IF($L522="","",IF(OR($L522="東京都",$L522="北海道",$L522="大阪府",$L522="京都府",RIGHT($L522,1)="県"),0,1))</f>
        <v/>
      </c>
    </row>
    <row r="523" spans="2:35">
      <c r="B523" s="130"/>
      <c r="C523" s="165"/>
      <c r="D523" s="154"/>
      <c r="E523" s="155"/>
      <c r="F523" s="156"/>
      <c r="G523" s="154"/>
      <c r="H523" s="155"/>
      <c r="I523" s="156"/>
      <c r="J523" s="154"/>
      <c r="K523" s="156"/>
      <c r="L523" s="154"/>
      <c r="M523" s="155"/>
      <c r="N523" s="156"/>
      <c r="O523" s="70" t="s">
        <v>171</v>
      </c>
      <c r="P523" s="39"/>
      <c r="Q523" s="66"/>
      <c r="R523" s="70" t="str">
        <f t="shared" si="51"/>
        <v/>
      </c>
      <c r="S523" s="66"/>
      <c r="T523" s="70" t="str">
        <f t="shared" si="52"/>
        <v/>
      </c>
      <c r="U523" s="67"/>
      <c r="AA523" s="42"/>
      <c r="AB523" s="44" t="str">
        <f>IF($P523="","0",VLOOKUP($P523,登録データ!$U$4:$V$21,2,FALSE))</f>
        <v>0</v>
      </c>
      <c r="AC523" s="44" t="str">
        <f t="shared" si="53"/>
        <v>00</v>
      </c>
      <c r="AD523" s="44" t="str">
        <f t="shared" si="54"/>
        <v/>
      </c>
      <c r="AE523" s="44" t="str">
        <f t="shared" si="49"/>
        <v>000000</v>
      </c>
      <c r="AF523" s="44" t="str">
        <f t="shared" si="50"/>
        <v/>
      </c>
      <c r="AG523" s="44" t="str">
        <f t="shared" si="55"/>
        <v/>
      </c>
      <c r="AH523" s="147"/>
      <c r="AI523" s="147"/>
    </row>
    <row r="524" spans="2:35" ht="19.5" thickBot="1">
      <c r="B524" s="150"/>
      <c r="C524" s="166"/>
      <c r="D524" s="157"/>
      <c r="E524" s="158"/>
      <c r="F524" s="159"/>
      <c r="G524" s="157"/>
      <c r="H524" s="158"/>
      <c r="I524" s="159"/>
      <c r="J524" s="157"/>
      <c r="K524" s="159"/>
      <c r="L524" s="157"/>
      <c r="M524" s="158"/>
      <c r="N524" s="159"/>
      <c r="O524" s="12" t="s">
        <v>206</v>
      </c>
      <c r="P524" s="79"/>
      <c r="Q524" s="50"/>
      <c r="R524" s="12" t="str">
        <f t="shared" si="51"/>
        <v/>
      </c>
      <c r="S524" s="50"/>
      <c r="T524" s="12" t="str">
        <f t="shared" si="52"/>
        <v/>
      </c>
      <c r="U524" s="77"/>
      <c r="AA524" s="42"/>
      <c r="AB524" s="44" t="str">
        <f>IF($P524="","0",VLOOKUP($P524,登録データ!$U$4:$V$21,2,FALSE))</f>
        <v>0</v>
      </c>
      <c r="AC524" s="44" t="str">
        <f t="shared" si="53"/>
        <v>00</v>
      </c>
      <c r="AD524" s="44" t="str">
        <f t="shared" si="54"/>
        <v/>
      </c>
      <c r="AE524" s="44" t="str">
        <f t="shared" si="49"/>
        <v>000000</v>
      </c>
      <c r="AF524" s="44" t="str">
        <f t="shared" si="50"/>
        <v/>
      </c>
      <c r="AG524" s="44" t="str">
        <f t="shared" si="55"/>
        <v/>
      </c>
      <c r="AH524" s="147"/>
      <c r="AI524" s="147"/>
    </row>
    <row r="525" spans="2:35" ht="19.5" thickTop="1">
      <c r="B525" s="130">
        <v>169</v>
      </c>
      <c r="C525" s="164"/>
      <c r="D525" s="151"/>
      <c r="E525" s="152"/>
      <c r="F525" s="153"/>
      <c r="G525" s="151"/>
      <c r="H525" s="152"/>
      <c r="I525" s="153"/>
      <c r="J525" s="151"/>
      <c r="K525" s="153"/>
      <c r="L525" s="151"/>
      <c r="M525" s="152"/>
      <c r="N525" s="153"/>
      <c r="O525" s="70" t="s">
        <v>170</v>
      </c>
      <c r="P525" s="76"/>
      <c r="Q525" s="52"/>
      <c r="R525" s="24" t="str">
        <f t="shared" si="51"/>
        <v/>
      </c>
      <c r="S525" s="52"/>
      <c r="T525" s="24" t="str">
        <f t="shared" si="52"/>
        <v/>
      </c>
      <c r="U525" s="80"/>
      <c r="AA525" s="42"/>
      <c r="AB525" s="44" t="str">
        <f>IF($P525="","0",VLOOKUP($P525,登録データ!$U$4:$V$21,2,FALSE))</f>
        <v>0</v>
      </c>
      <c r="AC525" s="44" t="str">
        <f t="shared" si="53"/>
        <v>00</v>
      </c>
      <c r="AD525" s="44" t="str">
        <f t="shared" si="54"/>
        <v/>
      </c>
      <c r="AE525" s="44" t="str">
        <f t="shared" si="49"/>
        <v>000000</v>
      </c>
      <c r="AF525" s="44" t="str">
        <f t="shared" si="50"/>
        <v/>
      </c>
      <c r="AG525" s="44" t="str">
        <f t="shared" si="55"/>
        <v/>
      </c>
      <c r="AH525" s="147" t="str">
        <f>IF($C525="","",IF($C525="@",0,IF(COUNTIF($C$21:$C$620,$C525)=1,0,1)))</f>
        <v/>
      </c>
      <c r="AI525" s="147" t="str">
        <f>IF($L525="","",IF(OR($L525="東京都",$L525="北海道",$L525="大阪府",$L525="京都府",RIGHT($L525,1)="県"),0,1))</f>
        <v/>
      </c>
    </row>
    <row r="526" spans="2:35">
      <c r="B526" s="130"/>
      <c r="C526" s="165"/>
      <c r="D526" s="154"/>
      <c r="E526" s="155"/>
      <c r="F526" s="156"/>
      <c r="G526" s="154"/>
      <c r="H526" s="155"/>
      <c r="I526" s="156"/>
      <c r="J526" s="154"/>
      <c r="K526" s="156"/>
      <c r="L526" s="154"/>
      <c r="M526" s="155"/>
      <c r="N526" s="156"/>
      <c r="O526" s="70" t="s">
        <v>171</v>
      </c>
      <c r="P526" s="39"/>
      <c r="Q526" s="66"/>
      <c r="R526" s="70" t="str">
        <f t="shared" si="51"/>
        <v/>
      </c>
      <c r="S526" s="66"/>
      <c r="T526" s="70" t="str">
        <f t="shared" si="52"/>
        <v/>
      </c>
      <c r="U526" s="67"/>
      <c r="AA526" s="42"/>
      <c r="AB526" s="44" t="str">
        <f>IF($P526="","0",VLOOKUP($P526,登録データ!$U$4:$V$21,2,FALSE))</f>
        <v>0</v>
      </c>
      <c r="AC526" s="44" t="str">
        <f t="shared" si="53"/>
        <v>00</v>
      </c>
      <c r="AD526" s="44" t="str">
        <f t="shared" si="54"/>
        <v/>
      </c>
      <c r="AE526" s="44" t="str">
        <f t="shared" si="49"/>
        <v>000000</v>
      </c>
      <c r="AF526" s="44" t="str">
        <f t="shared" si="50"/>
        <v/>
      </c>
      <c r="AG526" s="44" t="str">
        <f t="shared" si="55"/>
        <v/>
      </c>
      <c r="AH526" s="147"/>
      <c r="AI526" s="147"/>
    </row>
    <row r="527" spans="2:35" ht="19.5" thickBot="1">
      <c r="B527" s="150"/>
      <c r="C527" s="166"/>
      <c r="D527" s="157"/>
      <c r="E527" s="158"/>
      <c r="F527" s="159"/>
      <c r="G527" s="157"/>
      <c r="H527" s="158"/>
      <c r="I527" s="159"/>
      <c r="J527" s="157"/>
      <c r="K527" s="159"/>
      <c r="L527" s="157"/>
      <c r="M527" s="158"/>
      <c r="N527" s="159"/>
      <c r="O527" s="12" t="s">
        <v>206</v>
      </c>
      <c r="P527" s="79"/>
      <c r="Q527" s="50"/>
      <c r="R527" s="12" t="str">
        <f t="shared" si="51"/>
        <v/>
      </c>
      <c r="S527" s="50"/>
      <c r="T527" s="12" t="str">
        <f t="shared" si="52"/>
        <v/>
      </c>
      <c r="U527" s="77"/>
      <c r="AA527" s="42"/>
      <c r="AB527" s="44" t="str">
        <f>IF($P527="","0",VLOOKUP($P527,登録データ!$U$4:$V$21,2,FALSE))</f>
        <v>0</v>
      </c>
      <c r="AC527" s="44" t="str">
        <f t="shared" si="53"/>
        <v>00</v>
      </c>
      <c r="AD527" s="44" t="str">
        <f t="shared" si="54"/>
        <v/>
      </c>
      <c r="AE527" s="44" t="str">
        <f t="shared" si="49"/>
        <v>000000</v>
      </c>
      <c r="AF527" s="44" t="str">
        <f t="shared" si="50"/>
        <v/>
      </c>
      <c r="AG527" s="44" t="str">
        <f t="shared" si="55"/>
        <v/>
      </c>
      <c r="AH527" s="147"/>
      <c r="AI527" s="147"/>
    </row>
    <row r="528" spans="2:35" ht="19.5" thickTop="1">
      <c r="B528" s="130">
        <v>170</v>
      </c>
      <c r="C528" s="164"/>
      <c r="D528" s="151"/>
      <c r="E528" s="152"/>
      <c r="F528" s="153"/>
      <c r="G528" s="151"/>
      <c r="H528" s="152"/>
      <c r="I528" s="153"/>
      <c r="J528" s="151"/>
      <c r="K528" s="153"/>
      <c r="L528" s="151"/>
      <c r="M528" s="152"/>
      <c r="N528" s="153"/>
      <c r="O528" s="70" t="s">
        <v>170</v>
      </c>
      <c r="P528" s="76"/>
      <c r="Q528" s="52"/>
      <c r="R528" s="24" t="str">
        <f t="shared" si="51"/>
        <v/>
      </c>
      <c r="S528" s="52"/>
      <c r="T528" s="24" t="str">
        <f t="shared" si="52"/>
        <v/>
      </c>
      <c r="U528" s="80"/>
      <c r="AA528" s="42"/>
      <c r="AB528" s="44" t="str">
        <f>IF($P528="","0",VLOOKUP($P528,登録データ!$U$4:$V$21,2,FALSE))</f>
        <v>0</v>
      </c>
      <c r="AC528" s="44" t="str">
        <f t="shared" si="53"/>
        <v>00</v>
      </c>
      <c r="AD528" s="44" t="str">
        <f t="shared" si="54"/>
        <v/>
      </c>
      <c r="AE528" s="44" t="str">
        <f t="shared" si="49"/>
        <v>000000</v>
      </c>
      <c r="AF528" s="44" t="str">
        <f t="shared" si="50"/>
        <v/>
      </c>
      <c r="AG528" s="44" t="str">
        <f t="shared" si="55"/>
        <v/>
      </c>
      <c r="AH528" s="147" t="str">
        <f>IF($C528="","",IF($C528="@",0,IF(COUNTIF($C$21:$C$620,$C528)=1,0,1)))</f>
        <v/>
      </c>
      <c r="AI528" s="147" t="str">
        <f>IF($L528="","",IF(OR($L528="東京都",$L528="北海道",$L528="大阪府",$L528="京都府",RIGHT($L528,1)="県"),0,1))</f>
        <v/>
      </c>
    </row>
    <row r="529" spans="2:35">
      <c r="B529" s="130"/>
      <c r="C529" s="165"/>
      <c r="D529" s="154"/>
      <c r="E529" s="155"/>
      <c r="F529" s="156"/>
      <c r="G529" s="154"/>
      <c r="H529" s="155"/>
      <c r="I529" s="156"/>
      <c r="J529" s="154"/>
      <c r="K529" s="156"/>
      <c r="L529" s="154"/>
      <c r="M529" s="155"/>
      <c r="N529" s="156"/>
      <c r="O529" s="70" t="s">
        <v>171</v>
      </c>
      <c r="P529" s="39"/>
      <c r="Q529" s="66"/>
      <c r="R529" s="70" t="str">
        <f t="shared" si="51"/>
        <v/>
      </c>
      <c r="S529" s="66"/>
      <c r="T529" s="70" t="str">
        <f t="shared" si="52"/>
        <v/>
      </c>
      <c r="U529" s="67"/>
      <c r="AA529" s="42"/>
      <c r="AB529" s="44" t="str">
        <f>IF($P529="","0",VLOOKUP($P529,登録データ!$U$4:$V$21,2,FALSE))</f>
        <v>0</v>
      </c>
      <c r="AC529" s="44" t="str">
        <f t="shared" si="53"/>
        <v>00</v>
      </c>
      <c r="AD529" s="44" t="str">
        <f t="shared" si="54"/>
        <v/>
      </c>
      <c r="AE529" s="44" t="str">
        <f t="shared" si="49"/>
        <v>000000</v>
      </c>
      <c r="AF529" s="44" t="str">
        <f t="shared" si="50"/>
        <v/>
      </c>
      <c r="AG529" s="44" t="str">
        <f t="shared" si="55"/>
        <v/>
      </c>
      <c r="AH529" s="147"/>
      <c r="AI529" s="147"/>
    </row>
    <row r="530" spans="2:35" ht="19.5" thickBot="1">
      <c r="B530" s="150"/>
      <c r="C530" s="166"/>
      <c r="D530" s="157"/>
      <c r="E530" s="158"/>
      <c r="F530" s="159"/>
      <c r="G530" s="157"/>
      <c r="H530" s="158"/>
      <c r="I530" s="159"/>
      <c r="J530" s="157"/>
      <c r="K530" s="159"/>
      <c r="L530" s="157"/>
      <c r="M530" s="158"/>
      <c r="N530" s="159"/>
      <c r="O530" s="12" t="s">
        <v>206</v>
      </c>
      <c r="P530" s="79"/>
      <c r="Q530" s="50"/>
      <c r="R530" s="12" t="str">
        <f t="shared" si="51"/>
        <v/>
      </c>
      <c r="S530" s="50"/>
      <c r="T530" s="12" t="str">
        <f t="shared" si="52"/>
        <v/>
      </c>
      <c r="U530" s="77"/>
      <c r="AA530" s="42"/>
      <c r="AB530" s="44" t="str">
        <f>IF($P530="","0",VLOOKUP($P530,登録データ!$U$4:$V$21,2,FALSE))</f>
        <v>0</v>
      </c>
      <c r="AC530" s="44" t="str">
        <f t="shared" si="53"/>
        <v>00</v>
      </c>
      <c r="AD530" s="44" t="str">
        <f t="shared" si="54"/>
        <v/>
      </c>
      <c r="AE530" s="44" t="str">
        <f t="shared" si="49"/>
        <v>000000</v>
      </c>
      <c r="AF530" s="44" t="str">
        <f t="shared" si="50"/>
        <v/>
      </c>
      <c r="AG530" s="44" t="str">
        <f t="shared" si="55"/>
        <v/>
      </c>
      <c r="AH530" s="147"/>
      <c r="AI530" s="147"/>
    </row>
    <row r="531" spans="2:35" ht="19.5" thickTop="1">
      <c r="B531" s="130">
        <v>171</v>
      </c>
      <c r="C531" s="164"/>
      <c r="D531" s="151"/>
      <c r="E531" s="152"/>
      <c r="F531" s="153"/>
      <c r="G531" s="151"/>
      <c r="H531" s="152"/>
      <c r="I531" s="153"/>
      <c r="J531" s="151"/>
      <c r="K531" s="153"/>
      <c r="L531" s="151"/>
      <c r="M531" s="152"/>
      <c r="N531" s="153"/>
      <c r="O531" s="70" t="s">
        <v>170</v>
      </c>
      <c r="P531" s="76"/>
      <c r="Q531" s="52"/>
      <c r="R531" s="24" t="str">
        <f t="shared" si="51"/>
        <v/>
      </c>
      <c r="S531" s="52"/>
      <c r="T531" s="24" t="str">
        <f t="shared" si="52"/>
        <v/>
      </c>
      <c r="U531" s="80"/>
      <c r="AA531" s="42"/>
      <c r="AB531" s="44" t="str">
        <f>IF($P531="","0",VLOOKUP($P531,登録データ!$U$4:$V$21,2,FALSE))</f>
        <v>0</v>
      </c>
      <c r="AC531" s="44" t="str">
        <f t="shared" si="53"/>
        <v>00</v>
      </c>
      <c r="AD531" s="44" t="str">
        <f t="shared" si="54"/>
        <v/>
      </c>
      <c r="AE531" s="44" t="str">
        <f t="shared" si="49"/>
        <v>000000</v>
      </c>
      <c r="AF531" s="44" t="str">
        <f t="shared" si="50"/>
        <v/>
      </c>
      <c r="AG531" s="44" t="str">
        <f t="shared" si="55"/>
        <v/>
      </c>
      <c r="AH531" s="147" t="str">
        <f>IF($C531="","",IF($C531="@",0,IF(COUNTIF($C$21:$C$620,$C531)=1,0,1)))</f>
        <v/>
      </c>
      <c r="AI531" s="147" t="str">
        <f>IF($L531="","",IF(OR($L531="東京都",$L531="北海道",$L531="大阪府",$L531="京都府",RIGHT($L531,1)="県"),0,1))</f>
        <v/>
      </c>
    </row>
    <row r="532" spans="2:35">
      <c r="B532" s="130"/>
      <c r="C532" s="165"/>
      <c r="D532" s="154"/>
      <c r="E532" s="155"/>
      <c r="F532" s="156"/>
      <c r="G532" s="154"/>
      <c r="H532" s="155"/>
      <c r="I532" s="156"/>
      <c r="J532" s="154"/>
      <c r="K532" s="156"/>
      <c r="L532" s="154"/>
      <c r="M532" s="155"/>
      <c r="N532" s="156"/>
      <c r="O532" s="70" t="s">
        <v>171</v>
      </c>
      <c r="P532" s="39"/>
      <c r="Q532" s="66"/>
      <c r="R532" s="70" t="str">
        <f t="shared" si="51"/>
        <v/>
      </c>
      <c r="S532" s="66"/>
      <c r="T532" s="70" t="str">
        <f t="shared" si="52"/>
        <v/>
      </c>
      <c r="U532" s="67"/>
      <c r="AA532" s="42"/>
      <c r="AB532" s="44" t="str">
        <f>IF($P532="","0",VLOOKUP($P532,登録データ!$U$4:$V$21,2,FALSE))</f>
        <v>0</v>
      </c>
      <c r="AC532" s="44" t="str">
        <f t="shared" si="53"/>
        <v>00</v>
      </c>
      <c r="AD532" s="44" t="str">
        <f t="shared" si="54"/>
        <v/>
      </c>
      <c r="AE532" s="44" t="str">
        <f t="shared" si="49"/>
        <v>000000</v>
      </c>
      <c r="AF532" s="44" t="str">
        <f t="shared" si="50"/>
        <v/>
      </c>
      <c r="AG532" s="44" t="str">
        <f t="shared" si="55"/>
        <v/>
      </c>
      <c r="AH532" s="147"/>
      <c r="AI532" s="147"/>
    </row>
    <row r="533" spans="2:35" ht="19.5" thickBot="1">
      <c r="B533" s="150"/>
      <c r="C533" s="166"/>
      <c r="D533" s="157"/>
      <c r="E533" s="158"/>
      <c r="F533" s="159"/>
      <c r="G533" s="157"/>
      <c r="H533" s="158"/>
      <c r="I533" s="159"/>
      <c r="J533" s="157"/>
      <c r="K533" s="159"/>
      <c r="L533" s="157"/>
      <c r="M533" s="158"/>
      <c r="N533" s="159"/>
      <c r="O533" s="12" t="s">
        <v>206</v>
      </c>
      <c r="P533" s="79"/>
      <c r="Q533" s="50"/>
      <c r="R533" s="12" t="str">
        <f t="shared" si="51"/>
        <v/>
      </c>
      <c r="S533" s="50"/>
      <c r="T533" s="12" t="str">
        <f t="shared" si="52"/>
        <v/>
      </c>
      <c r="U533" s="77"/>
      <c r="AA533" s="42"/>
      <c r="AB533" s="44" t="str">
        <f>IF($P533="","0",VLOOKUP($P533,登録データ!$U$4:$V$21,2,FALSE))</f>
        <v>0</v>
      </c>
      <c r="AC533" s="44" t="str">
        <f t="shared" si="53"/>
        <v>00</v>
      </c>
      <c r="AD533" s="44" t="str">
        <f t="shared" si="54"/>
        <v/>
      </c>
      <c r="AE533" s="44" t="str">
        <f t="shared" ref="AE533:AE596" si="56">IF($AD533=2,IF($S533="","0000",CONCATENATE(RIGHT($S533+100,2),$AC533)),IF($S533="","000000",CONCATENATE(RIGHT($Q533+100,2),RIGHT($S533+100,2),$AC533)))</f>
        <v>000000</v>
      </c>
      <c r="AF533" s="44" t="str">
        <f t="shared" ref="AF533:AF596" si="57">IF($P533="","",CONCATENATE($AB533," ",IF($AD533=1,RIGHT($AE533+10000000,7),RIGHT($AE533+100000,5))))</f>
        <v/>
      </c>
      <c r="AG533" s="44" t="str">
        <f t="shared" si="55"/>
        <v/>
      </c>
      <c r="AH533" s="147"/>
      <c r="AI533" s="147"/>
    </row>
    <row r="534" spans="2:35" ht="19.5" thickTop="1">
      <c r="B534" s="130">
        <v>172</v>
      </c>
      <c r="C534" s="164"/>
      <c r="D534" s="151"/>
      <c r="E534" s="152"/>
      <c r="F534" s="153"/>
      <c r="G534" s="151"/>
      <c r="H534" s="152"/>
      <c r="I534" s="153"/>
      <c r="J534" s="151"/>
      <c r="K534" s="153"/>
      <c r="L534" s="151"/>
      <c r="M534" s="152"/>
      <c r="N534" s="153"/>
      <c r="O534" s="70" t="s">
        <v>170</v>
      </c>
      <c r="P534" s="76"/>
      <c r="Q534" s="52"/>
      <c r="R534" s="24" t="str">
        <f t="shared" ref="R534:R597" si="58">IF($P534="","",IF(OR(RIGHT($P534,1)="m",RIGHT($P534,1)="H"),"分",""))</f>
        <v/>
      </c>
      <c r="S534" s="52"/>
      <c r="T534" s="24" t="str">
        <f t="shared" ref="T534:T597" si="59">IF($P534="","",IF(OR(RIGHT($P534,1)="m",RIGHT($P534,1)="H"),"秒","m"))</f>
        <v/>
      </c>
      <c r="U534" s="80"/>
      <c r="AA534" s="42"/>
      <c r="AB534" s="44" t="str">
        <f>IF($P534="","0",VLOOKUP($P534,登録データ!$U$4:$V$21,2,FALSE))</f>
        <v>0</v>
      </c>
      <c r="AC534" s="44" t="str">
        <f t="shared" ref="AC534:AC597" si="60">IF($U534="","00",IF(LEN($U534)=1,$U534*10,$U534))</f>
        <v>00</v>
      </c>
      <c r="AD534" s="44" t="str">
        <f t="shared" ref="AD534:AD597" si="61">IF($P534="","",IF(OR(RIGHT($P534,1)="m",RIGHT($P534,1)="H"),1,2))</f>
        <v/>
      </c>
      <c r="AE534" s="44" t="str">
        <f t="shared" si="56"/>
        <v>000000</v>
      </c>
      <c r="AF534" s="44" t="str">
        <f t="shared" si="57"/>
        <v/>
      </c>
      <c r="AG534" s="44" t="str">
        <f t="shared" ref="AG534:AG597" si="62">IF($S534="","",IF(OR(VALUE($S534)&lt;60,$T534="m"),0,1))</f>
        <v/>
      </c>
      <c r="AH534" s="147" t="str">
        <f>IF($C534="","",IF($C534="@",0,IF(COUNTIF($C$21:$C$620,$C534)=1,0,1)))</f>
        <v/>
      </c>
      <c r="AI534" s="147" t="str">
        <f>IF($L534="","",IF(OR($L534="東京都",$L534="北海道",$L534="大阪府",$L534="京都府",RIGHT($L534,1)="県"),0,1))</f>
        <v/>
      </c>
    </row>
    <row r="535" spans="2:35">
      <c r="B535" s="130"/>
      <c r="C535" s="165"/>
      <c r="D535" s="154"/>
      <c r="E535" s="155"/>
      <c r="F535" s="156"/>
      <c r="G535" s="154"/>
      <c r="H535" s="155"/>
      <c r="I535" s="156"/>
      <c r="J535" s="154"/>
      <c r="K535" s="156"/>
      <c r="L535" s="154"/>
      <c r="M535" s="155"/>
      <c r="N535" s="156"/>
      <c r="O535" s="70" t="s">
        <v>171</v>
      </c>
      <c r="P535" s="39"/>
      <c r="Q535" s="66"/>
      <c r="R535" s="70" t="str">
        <f t="shared" si="58"/>
        <v/>
      </c>
      <c r="S535" s="66"/>
      <c r="T535" s="70" t="str">
        <f t="shared" si="59"/>
        <v/>
      </c>
      <c r="U535" s="67"/>
      <c r="AA535" s="42"/>
      <c r="AB535" s="44" t="str">
        <f>IF($P535="","0",VLOOKUP($P535,登録データ!$U$4:$V$21,2,FALSE))</f>
        <v>0</v>
      </c>
      <c r="AC535" s="44" t="str">
        <f t="shared" si="60"/>
        <v>00</v>
      </c>
      <c r="AD535" s="44" t="str">
        <f t="shared" si="61"/>
        <v/>
      </c>
      <c r="AE535" s="44" t="str">
        <f t="shared" si="56"/>
        <v>000000</v>
      </c>
      <c r="AF535" s="44" t="str">
        <f t="shared" si="57"/>
        <v/>
      </c>
      <c r="AG535" s="44" t="str">
        <f t="shared" si="62"/>
        <v/>
      </c>
      <c r="AH535" s="147"/>
      <c r="AI535" s="147"/>
    </row>
    <row r="536" spans="2:35" ht="19.5" thickBot="1">
      <c r="B536" s="150"/>
      <c r="C536" s="166"/>
      <c r="D536" s="157"/>
      <c r="E536" s="158"/>
      <c r="F536" s="159"/>
      <c r="G536" s="157"/>
      <c r="H536" s="158"/>
      <c r="I536" s="159"/>
      <c r="J536" s="157"/>
      <c r="K536" s="159"/>
      <c r="L536" s="157"/>
      <c r="M536" s="158"/>
      <c r="N536" s="159"/>
      <c r="O536" s="12" t="s">
        <v>206</v>
      </c>
      <c r="P536" s="79"/>
      <c r="Q536" s="50"/>
      <c r="R536" s="12" t="str">
        <f t="shared" si="58"/>
        <v/>
      </c>
      <c r="S536" s="50"/>
      <c r="T536" s="12" t="str">
        <f t="shared" si="59"/>
        <v/>
      </c>
      <c r="U536" s="77"/>
      <c r="AA536" s="42"/>
      <c r="AB536" s="44" t="str">
        <f>IF($P536="","0",VLOOKUP($P536,登録データ!$U$4:$V$21,2,FALSE))</f>
        <v>0</v>
      </c>
      <c r="AC536" s="44" t="str">
        <f t="shared" si="60"/>
        <v>00</v>
      </c>
      <c r="AD536" s="44" t="str">
        <f t="shared" si="61"/>
        <v/>
      </c>
      <c r="AE536" s="44" t="str">
        <f t="shared" si="56"/>
        <v>000000</v>
      </c>
      <c r="AF536" s="44" t="str">
        <f t="shared" si="57"/>
        <v/>
      </c>
      <c r="AG536" s="44" t="str">
        <f t="shared" si="62"/>
        <v/>
      </c>
      <c r="AH536" s="147"/>
      <c r="AI536" s="147"/>
    </row>
    <row r="537" spans="2:35" ht="19.5" thickTop="1">
      <c r="B537" s="130">
        <v>173</v>
      </c>
      <c r="C537" s="164"/>
      <c r="D537" s="151"/>
      <c r="E537" s="152"/>
      <c r="F537" s="153"/>
      <c r="G537" s="151"/>
      <c r="H537" s="152"/>
      <c r="I537" s="153"/>
      <c r="J537" s="151"/>
      <c r="K537" s="153"/>
      <c r="L537" s="151"/>
      <c r="M537" s="152"/>
      <c r="N537" s="153"/>
      <c r="O537" s="70" t="s">
        <v>170</v>
      </c>
      <c r="P537" s="76"/>
      <c r="Q537" s="52"/>
      <c r="R537" s="24" t="str">
        <f t="shared" si="58"/>
        <v/>
      </c>
      <c r="S537" s="52"/>
      <c r="T537" s="24" t="str">
        <f t="shared" si="59"/>
        <v/>
      </c>
      <c r="U537" s="80"/>
      <c r="AA537" s="42"/>
      <c r="AB537" s="44" t="str">
        <f>IF($P537="","0",VLOOKUP($P537,登録データ!$U$4:$V$21,2,FALSE))</f>
        <v>0</v>
      </c>
      <c r="AC537" s="44" t="str">
        <f t="shared" si="60"/>
        <v>00</v>
      </c>
      <c r="AD537" s="44" t="str">
        <f t="shared" si="61"/>
        <v/>
      </c>
      <c r="AE537" s="44" t="str">
        <f t="shared" si="56"/>
        <v>000000</v>
      </c>
      <c r="AF537" s="44" t="str">
        <f t="shared" si="57"/>
        <v/>
      </c>
      <c r="AG537" s="44" t="str">
        <f t="shared" si="62"/>
        <v/>
      </c>
      <c r="AH537" s="147" t="str">
        <f>IF($C537="","",IF($C537="@",0,IF(COUNTIF($C$21:$C$620,$C537)=1,0,1)))</f>
        <v/>
      </c>
      <c r="AI537" s="147" t="str">
        <f>IF($L537="","",IF(OR($L537="東京都",$L537="北海道",$L537="大阪府",$L537="京都府",RIGHT($L537,1)="県"),0,1))</f>
        <v/>
      </c>
    </row>
    <row r="538" spans="2:35">
      <c r="B538" s="130"/>
      <c r="C538" s="165"/>
      <c r="D538" s="154"/>
      <c r="E538" s="155"/>
      <c r="F538" s="156"/>
      <c r="G538" s="154"/>
      <c r="H538" s="155"/>
      <c r="I538" s="156"/>
      <c r="J538" s="154"/>
      <c r="K538" s="156"/>
      <c r="L538" s="154"/>
      <c r="M538" s="155"/>
      <c r="N538" s="156"/>
      <c r="O538" s="70" t="s">
        <v>171</v>
      </c>
      <c r="P538" s="39"/>
      <c r="Q538" s="66"/>
      <c r="R538" s="70" t="str">
        <f t="shared" si="58"/>
        <v/>
      </c>
      <c r="S538" s="66"/>
      <c r="T538" s="70" t="str">
        <f t="shared" si="59"/>
        <v/>
      </c>
      <c r="U538" s="67"/>
      <c r="AA538" s="42"/>
      <c r="AB538" s="44" t="str">
        <f>IF($P538="","0",VLOOKUP($P538,登録データ!$U$4:$V$21,2,FALSE))</f>
        <v>0</v>
      </c>
      <c r="AC538" s="44" t="str">
        <f t="shared" si="60"/>
        <v>00</v>
      </c>
      <c r="AD538" s="44" t="str">
        <f t="shared" si="61"/>
        <v/>
      </c>
      <c r="AE538" s="44" t="str">
        <f t="shared" si="56"/>
        <v>000000</v>
      </c>
      <c r="AF538" s="44" t="str">
        <f t="shared" si="57"/>
        <v/>
      </c>
      <c r="AG538" s="44" t="str">
        <f t="shared" si="62"/>
        <v/>
      </c>
      <c r="AH538" s="147"/>
      <c r="AI538" s="147"/>
    </row>
    <row r="539" spans="2:35" ht="19.5" thickBot="1">
      <c r="B539" s="150"/>
      <c r="C539" s="166"/>
      <c r="D539" s="157"/>
      <c r="E539" s="158"/>
      <c r="F539" s="159"/>
      <c r="G539" s="157"/>
      <c r="H539" s="158"/>
      <c r="I539" s="159"/>
      <c r="J539" s="157"/>
      <c r="K539" s="159"/>
      <c r="L539" s="157"/>
      <c r="M539" s="158"/>
      <c r="N539" s="159"/>
      <c r="O539" s="12" t="s">
        <v>206</v>
      </c>
      <c r="P539" s="79"/>
      <c r="Q539" s="50"/>
      <c r="R539" s="12" t="str">
        <f t="shared" si="58"/>
        <v/>
      </c>
      <c r="S539" s="50"/>
      <c r="T539" s="12" t="str">
        <f t="shared" si="59"/>
        <v/>
      </c>
      <c r="U539" s="77"/>
      <c r="AA539" s="42"/>
      <c r="AB539" s="44" t="str">
        <f>IF($P539="","0",VLOOKUP($P539,登録データ!$U$4:$V$21,2,FALSE))</f>
        <v>0</v>
      </c>
      <c r="AC539" s="44" t="str">
        <f t="shared" si="60"/>
        <v>00</v>
      </c>
      <c r="AD539" s="44" t="str">
        <f t="shared" si="61"/>
        <v/>
      </c>
      <c r="AE539" s="44" t="str">
        <f t="shared" si="56"/>
        <v>000000</v>
      </c>
      <c r="AF539" s="44" t="str">
        <f t="shared" si="57"/>
        <v/>
      </c>
      <c r="AG539" s="44" t="str">
        <f t="shared" si="62"/>
        <v/>
      </c>
      <c r="AH539" s="147"/>
      <c r="AI539" s="147"/>
    </row>
    <row r="540" spans="2:35" ht="19.5" thickTop="1">
      <c r="B540" s="130">
        <v>174</v>
      </c>
      <c r="C540" s="164"/>
      <c r="D540" s="151"/>
      <c r="E540" s="152"/>
      <c r="F540" s="153"/>
      <c r="G540" s="151"/>
      <c r="H540" s="152"/>
      <c r="I540" s="153"/>
      <c r="J540" s="151"/>
      <c r="K540" s="153"/>
      <c r="L540" s="151"/>
      <c r="M540" s="152"/>
      <c r="N540" s="153"/>
      <c r="O540" s="70" t="s">
        <v>170</v>
      </c>
      <c r="P540" s="76"/>
      <c r="Q540" s="52"/>
      <c r="R540" s="24" t="str">
        <f t="shared" si="58"/>
        <v/>
      </c>
      <c r="S540" s="52"/>
      <c r="T540" s="24" t="str">
        <f t="shared" si="59"/>
        <v/>
      </c>
      <c r="U540" s="80"/>
      <c r="AA540" s="42"/>
      <c r="AB540" s="44" t="str">
        <f>IF($P540="","0",VLOOKUP($P540,登録データ!$U$4:$V$21,2,FALSE))</f>
        <v>0</v>
      </c>
      <c r="AC540" s="44" t="str">
        <f t="shared" si="60"/>
        <v>00</v>
      </c>
      <c r="AD540" s="44" t="str">
        <f t="shared" si="61"/>
        <v/>
      </c>
      <c r="AE540" s="44" t="str">
        <f t="shared" si="56"/>
        <v>000000</v>
      </c>
      <c r="AF540" s="44" t="str">
        <f t="shared" si="57"/>
        <v/>
      </c>
      <c r="AG540" s="44" t="str">
        <f t="shared" si="62"/>
        <v/>
      </c>
      <c r="AH540" s="147" t="str">
        <f>IF($C540="","",IF($C540="@",0,IF(COUNTIF($C$21:$C$620,$C540)=1,0,1)))</f>
        <v/>
      </c>
      <c r="AI540" s="147" t="str">
        <f>IF($L540="","",IF(OR($L540="東京都",$L540="北海道",$L540="大阪府",$L540="京都府",RIGHT($L540,1)="県"),0,1))</f>
        <v/>
      </c>
    </row>
    <row r="541" spans="2:35">
      <c r="B541" s="130"/>
      <c r="C541" s="165"/>
      <c r="D541" s="154"/>
      <c r="E541" s="155"/>
      <c r="F541" s="156"/>
      <c r="G541" s="154"/>
      <c r="H541" s="155"/>
      <c r="I541" s="156"/>
      <c r="J541" s="154"/>
      <c r="K541" s="156"/>
      <c r="L541" s="154"/>
      <c r="M541" s="155"/>
      <c r="N541" s="156"/>
      <c r="O541" s="70" t="s">
        <v>171</v>
      </c>
      <c r="P541" s="39"/>
      <c r="Q541" s="66"/>
      <c r="R541" s="70" t="str">
        <f t="shared" si="58"/>
        <v/>
      </c>
      <c r="S541" s="66"/>
      <c r="T541" s="70" t="str">
        <f t="shared" si="59"/>
        <v/>
      </c>
      <c r="U541" s="67"/>
      <c r="AA541" s="42"/>
      <c r="AB541" s="44" t="str">
        <f>IF($P541="","0",VLOOKUP($P541,登録データ!$U$4:$V$21,2,FALSE))</f>
        <v>0</v>
      </c>
      <c r="AC541" s="44" t="str">
        <f t="shared" si="60"/>
        <v>00</v>
      </c>
      <c r="AD541" s="44" t="str">
        <f t="shared" si="61"/>
        <v/>
      </c>
      <c r="AE541" s="44" t="str">
        <f t="shared" si="56"/>
        <v>000000</v>
      </c>
      <c r="AF541" s="44" t="str">
        <f t="shared" si="57"/>
        <v/>
      </c>
      <c r="AG541" s="44" t="str">
        <f t="shared" si="62"/>
        <v/>
      </c>
      <c r="AH541" s="147"/>
      <c r="AI541" s="147"/>
    </row>
    <row r="542" spans="2:35" ht="19.5" thickBot="1">
      <c r="B542" s="150"/>
      <c r="C542" s="166"/>
      <c r="D542" s="157"/>
      <c r="E542" s="158"/>
      <c r="F542" s="159"/>
      <c r="G542" s="157"/>
      <c r="H542" s="158"/>
      <c r="I542" s="159"/>
      <c r="J542" s="157"/>
      <c r="K542" s="159"/>
      <c r="L542" s="157"/>
      <c r="M542" s="158"/>
      <c r="N542" s="159"/>
      <c r="O542" s="12" t="s">
        <v>206</v>
      </c>
      <c r="P542" s="79"/>
      <c r="Q542" s="50"/>
      <c r="R542" s="12" t="str">
        <f t="shared" si="58"/>
        <v/>
      </c>
      <c r="S542" s="50"/>
      <c r="T542" s="12" t="str">
        <f t="shared" si="59"/>
        <v/>
      </c>
      <c r="U542" s="77"/>
      <c r="AA542" s="42"/>
      <c r="AB542" s="44" t="str">
        <f>IF($P542="","0",VLOOKUP($P542,登録データ!$U$4:$V$21,2,FALSE))</f>
        <v>0</v>
      </c>
      <c r="AC542" s="44" t="str">
        <f t="shared" si="60"/>
        <v>00</v>
      </c>
      <c r="AD542" s="44" t="str">
        <f t="shared" si="61"/>
        <v/>
      </c>
      <c r="AE542" s="44" t="str">
        <f t="shared" si="56"/>
        <v>000000</v>
      </c>
      <c r="AF542" s="44" t="str">
        <f t="shared" si="57"/>
        <v/>
      </c>
      <c r="AG542" s="44" t="str">
        <f t="shared" si="62"/>
        <v/>
      </c>
      <c r="AH542" s="147"/>
      <c r="AI542" s="147"/>
    </row>
    <row r="543" spans="2:35" ht="19.5" thickTop="1">
      <c r="B543" s="130">
        <v>175</v>
      </c>
      <c r="C543" s="164"/>
      <c r="D543" s="151"/>
      <c r="E543" s="152"/>
      <c r="F543" s="153"/>
      <c r="G543" s="151"/>
      <c r="H543" s="152"/>
      <c r="I543" s="153"/>
      <c r="J543" s="151"/>
      <c r="K543" s="153"/>
      <c r="L543" s="151"/>
      <c r="M543" s="152"/>
      <c r="N543" s="153"/>
      <c r="O543" s="70" t="s">
        <v>170</v>
      </c>
      <c r="P543" s="76"/>
      <c r="Q543" s="52"/>
      <c r="R543" s="24" t="str">
        <f t="shared" si="58"/>
        <v/>
      </c>
      <c r="S543" s="52"/>
      <c r="T543" s="24" t="str">
        <f t="shared" si="59"/>
        <v/>
      </c>
      <c r="U543" s="80"/>
      <c r="AA543" s="42"/>
      <c r="AB543" s="44" t="str">
        <f>IF($P543="","0",VLOOKUP($P543,登録データ!$U$4:$V$21,2,FALSE))</f>
        <v>0</v>
      </c>
      <c r="AC543" s="44" t="str">
        <f t="shared" si="60"/>
        <v>00</v>
      </c>
      <c r="AD543" s="44" t="str">
        <f t="shared" si="61"/>
        <v/>
      </c>
      <c r="AE543" s="44" t="str">
        <f t="shared" si="56"/>
        <v>000000</v>
      </c>
      <c r="AF543" s="44" t="str">
        <f t="shared" si="57"/>
        <v/>
      </c>
      <c r="AG543" s="44" t="str">
        <f t="shared" si="62"/>
        <v/>
      </c>
      <c r="AH543" s="147" t="str">
        <f>IF($C543="","",IF($C543="@",0,IF(COUNTIF($C$21:$C$620,$C543)=1,0,1)))</f>
        <v/>
      </c>
      <c r="AI543" s="147" t="str">
        <f>IF($L543="","",IF(OR($L543="東京都",$L543="北海道",$L543="大阪府",$L543="京都府",RIGHT($L543,1)="県"),0,1))</f>
        <v/>
      </c>
    </row>
    <row r="544" spans="2:35">
      <c r="B544" s="130"/>
      <c r="C544" s="165"/>
      <c r="D544" s="154"/>
      <c r="E544" s="155"/>
      <c r="F544" s="156"/>
      <c r="G544" s="154"/>
      <c r="H544" s="155"/>
      <c r="I544" s="156"/>
      <c r="J544" s="154"/>
      <c r="K544" s="156"/>
      <c r="L544" s="154"/>
      <c r="M544" s="155"/>
      <c r="N544" s="156"/>
      <c r="O544" s="70" t="s">
        <v>171</v>
      </c>
      <c r="P544" s="39"/>
      <c r="Q544" s="66"/>
      <c r="R544" s="70" t="str">
        <f t="shared" si="58"/>
        <v/>
      </c>
      <c r="S544" s="66"/>
      <c r="T544" s="70" t="str">
        <f t="shared" si="59"/>
        <v/>
      </c>
      <c r="U544" s="67"/>
      <c r="AA544" s="42"/>
      <c r="AB544" s="44" t="str">
        <f>IF($P544="","0",VLOOKUP($P544,登録データ!$U$4:$V$21,2,FALSE))</f>
        <v>0</v>
      </c>
      <c r="AC544" s="44" t="str">
        <f t="shared" si="60"/>
        <v>00</v>
      </c>
      <c r="AD544" s="44" t="str">
        <f t="shared" si="61"/>
        <v/>
      </c>
      <c r="AE544" s="44" t="str">
        <f t="shared" si="56"/>
        <v>000000</v>
      </c>
      <c r="AF544" s="44" t="str">
        <f t="shared" si="57"/>
        <v/>
      </c>
      <c r="AG544" s="44" t="str">
        <f t="shared" si="62"/>
        <v/>
      </c>
      <c r="AH544" s="147"/>
      <c r="AI544" s="147"/>
    </row>
    <row r="545" spans="2:35" ht="19.5" thickBot="1">
      <c r="B545" s="150"/>
      <c r="C545" s="166"/>
      <c r="D545" s="157"/>
      <c r="E545" s="158"/>
      <c r="F545" s="159"/>
      <c r="G545" s="157"/>
      <c r="H545" s="158"/>
      <c r="I545" s="159"/>
      <c r="J545" s="157"/>
      <c r="K545" s="159"/>
      <c r="L545" s="157"/>
      <c r="M545" s="158"/>
      <c r="N545" s="159"/>
      <c r="O545" s="12" t="s">
        <v>206</v>
      </c>
      <c r="P545" s="79"/>
      <c r="Q545" s="50"/>
      <c r="R545" s="12" t="str">
        <f t="shared" si="58"/>
        <v/>
      </c>
      <c r="S545" s="50"/>
      <c r="T545" s="12" t="str">
        <f t="shared" si="59"/>
        <v/>
      </c>
      <c r="U545" s="77"/>
      <c r="AA545" s="42"/>
      <c r="AB545" s="44" t="str">
        <f>IF($P545="","0",VLOOKUP($P545,登録データ!$U$4:$V$21,2,FALSE))</f>
        <v>0</v>
      </c>
      <c r="AC545" s="44" t="str">
        <f t="shared" si="60"/>
        <v>00</v>
      </c>
      <c r="AD545" s="44" t="str">
        <f t="shared" si="61"/>
        <v/>
      </c>
      <c r="AE545" s="44" t="str">
        <f t="shared" si="56"/>
        <v>000000</v>
      </c>
      <c r="AF545" s="44" t="str">
        <f t="shared" si="57"/>
        <v/>
      </c>
      <c r="AG545" s="44" t="str">
        <f t="shared" si="62"/>
        <v/>
      </c>
      <c r="AH545" s="147"/>
      <c r="AI545" s="147"/>
    </row>
    <row r="546" spans="2:35" ht="19.5" thickTop="1">
      <c r="B546" s="130">
        <v>176</v>
      </c>
      <c r="C546" s="164"/>
      <c r="D546" s="151"/>
      <c r="E546" s="152"/>
      <c r="F546" s="153"/>
      <c r="G546" s="151"/>
      <c r="H546" s="152"/>
      <c r="I546" s="153"/>
      <c r="J546" s="151"/>
      <c r="K546" s="153"/>
      <c r="L546" s="151"/>
      <c r="M546" s="152"/>
      <c r="N546" s="153"/>
      <c r="O546" s="70" t="s">
        <v>170</v>
      </c>
      <c r="P546" s="76"/>
      <c r="Q546" s="52"/>
      <c r="R546" s="24" t="str">
        <f t="shared" si="58"/>
        <v/>
      </c>
      <c r="S546" s="52"/>
      <c r="T546" s="24" t="str">
        <f t="shared" si="59"/>
        <v/>
      </c>
      <c r="U546" s="80"/>
      <c r="AA546" s="42"/>
      <c r="AB546" s="44" t="str">
        <f>IF($P546="","0",VLOOKUP($P546,登録データ!$U$4:$V$21,2,FALSE))</f>
        <v>0</v>
      </c>
      <c r="AC546" s="44" t="str">
        <f t="shared" si="60"/>
        <v>00</v>
      </c>
      <c r="AD546" s="44" t="str">
        <f t="shared" si="61"/>
        <v/>
      </c>
      <c r="AE546" s="44" t="str">
        <f t="shared" si="56"/>
        <v>000000</v>
      </c>
      <c r="AF546" s="44" t="str">
        <f t="shared" si="57"/>
        <v/>
      </c>
      <c r="AG546" s="44" t="str">
        <f t="shared" si="62"/>
        <v/>
      </c>
      <c r="AH546" s="147" t="str">
        <f>IF($C546="","",IF($C546="@",0,IF(COUNTIF($C$21:$C$620,$C546)=1,0,1)))</f>
        <v/>
      </c>
      <c r="AI546" s="147" t="str">
        <f>IF($L546="","",IF(OR($L546="東京都",$L546="北海道",$L546="大阪府",$L546="京都府",RIGHT($L546,1)="県"),0,1))</f>
        <v/>
      </c>
    </row>
    <row r="547" spans="2:35">
      <c r="B547" s="130"/>
      <c r="C547" s="165"/>
      <c r="D547" s="154"/>
      <c r="E547" s="155"/>
      <c r="F547" s="156"/>
      <c r="G547" s="154"/>
      <c r="H547" s="155"/>
      <c r="I547" s="156"/>
      <c r="J547" s="154"/>
      <c r="K547" s="156"/>
      <c r="L547" s="154"/>
      <c r="M547" s="155"/>
      <c r="N547" s="156"/>
      <c r="O547" s="70" t="s">
        <v>171</v>
      </c>
      <c r="P547" s="39"/>
      <c r="Q547" s="66"/>
      <c r="R547" s="70" t="str">
        <f t="shared" si="58"/>
        <v/>
      </c>
      <c r="S547" s="66"/>
      <c r="T547" s="70" t="str">
        <f t="shared" si="59"/>
        <v/>
      </c>
      <c r="U547" s="67"/>
      <c r="AA547" s="42"/>
      <c r="AB547" s="44" t="str">
        <f>IF($P547="","0",VLOOKUP($P547,登録データ!$U$4:$V$21,2,FALSE))</f>
        <v>0</v>
      </c>
      <c r="AC547" s="44" t="str">
        <f t="shared" si="60"/>
        <v>00</v>
      </c>
      <c r="AD547" s="44" t="str">
        <f t="shared" si="61"/>
        <v/>
      </c>
      <c r="AE547" s="44" t="str">
        <f t="shared" si="56"/>
        <v>000000</v>
      </c>
      <c r="AF547" s="44" t="str">
        <f t="shared" si="57"/>
        <v/>
      </c>
      <c r="AG547" s="44" t="str">
        <f t="shared" si="62"/>
        <v/>
      </c>
      <c r="AH547" s="147"/>
      <c r="AI547" s="147"/>
    </row>
    <row r="548" spans="2:35" ht="19.5" thickBot="1">
      <c r="B548" s="150"/>
      <c r="C548" s="166"/>
      <c r="D548" s="157"/>
      <c r="E548" s="158"/>
      <c r="F548" s="159"/>
      <c r="G548" s="157"/>
      <c r="H548" s="158"/>
      <c r="I548" s="159"/>
      <c r="J548" s="157"/>
      <c r="K548" s="159"/>
      <c r="L548" s="157"/>
      <c r="M548" s="158"/>
      <c r="N548" s="159"/>
      <c r="O548" s="12" t="s">
        <v>206</v>
      </c>
      <c r="P548" s="79"/>
      <c r="Q548" s="50"/>
      <c r="R548" s="12" t="str">
        <f t="shared" si="58"/>
        <v/>
      </c>
      <c r="S548" s="50"/>
      <c r="T548" s="12" t="str">
        <f t="shared" si="59"/>
        <v/>
      </c>
      <c r="U548" s="77"/>
      <c r="AA548" s="42"/>
      <c r="AB548" s="44" t="str">
        <f>IF($P548="","0",VLOOKUP($P548,登録データ!$U$4:$V$21,2,FALSE))</f>
        <v>0</v>
      </c>
      <c r="AC548" s="44" t="str">
        <f t="shared" si="60"/>
        <v>00</v>
      </c>
      <c r="AD548" s="44" t="str">
        <f t="shared" si="61"/>
        <v/>
      </c>
      <c r="AE548" s="44" t="str">
        <f t="shared" si="56"/>
        <v>000000</v>
      </c>
      <c r="AF548" s="44" t="str">
        <f t="shared" si="57"/>
        <v/>
      </c>
      <c r="AG548" s="44" t="str">
        <f t="shared" si="62"/>
        <v/>
      </c>
      <c r="AH548" s="147"/>
      <c r="AI548" s="147"/>
    </row>
    <row r="549" spans="2:35" ht="19.5" thickTop="1">
      <c r="B549" s="130">
        <v>177</v>
      </c>
      <c r="C549" s="164"/>
      <c r="D549" s="151"/>
      <c r="E549" s="152"/>
      <c r="F549" s="153"/>
      <c r="G549" s="151"/>
      <c r="H549" s="152"/>
      <c r="I549" s="153"/>
      <c r="J549" s="151"/>
      <c r="K549" s="153"/>
      <c r="L549" s="151"/>
      <c r="M549" s="152"/>
      <c r="N549" s="153"/>
      <c r="O549" s="70" t="s">
        <v>170</v>
      </c>
      <c r="P549" s="76"/>
      <c r="Q549" s="52"/>
      <c r="R549" s="24" t="str">
        <f t="shared" si="58"/>
        <v/>
      </c>
      <c r="S549" s="52"/>
      <c r="T549" s="24" t="str">
        <f t="shared" si="59"/>
        <v/>
      </c>
      <c r="U549" s="80"/>
      <c r="AA549" s="42"/>
      <c r="AB549" s="44" t="str">
        <f>IF($P549="","0",VLOOKUP($P549,登録データ!$U$4:$V$21,2,FALSE))</f>
        <v>0</v>
      </c>
      <c r="AC549" s="44" t="str">
        <f t="shared" si="60"/>
        <v>00</v>
      </c>
      <c r="AD549" s="44" t="str">
        <f t="shared" si="61"/>
        <v/>
      </c>
      <c r="AE549" s="44" t="str">
        <f t="shared" si="56"/>
        <v>000000</v>
      </c>
      <c r="AF549" s="44" t="str">
        <f t="shared" si="57"/>
        <v/>
      </c>
      <c r="AG549" s="44" t="str">
        <f t="shared" si="62"/>
        <v/>
      </c>
      <c r="AH549" s="147" t="str">
        <f>IF($C549="","",IF($C549="@",0,IF(COUNTIF($C$21:$C$620,$C549)=1,0,1)))</f>
        <v/>
      </c>
      <c r="AI549" s="147" t="str">
        <f>IF($L549="","",IF(OR($L549="東京都",$L549="北海道",$L549="大阪府",$L549="京都府",RIGHT($L549,1)="県"),0,1))</f>
        <v/>
      </c>
    </row>
    <row r="550" spans="2:35">
      <c r="B550" s="130"/>
      <c r="C550" s="165"/>
      <c r="D550" s="154"/>
      <c r="E550" s="155"/>
      <c r="F550" s="156"/>
      <c r="G550" s="154"/>
      <c r="H550" s="155"/>
      <c r="I550" s="156"/>
      <c r="J550" s="154"/>
      <c r="K550" s="156"/>
      <c r="L550" s="154"/>
      <c r="M550" s="155"/>
      <c r="N550" s="156"/>
      <c r="O550" s="70" t="s">
        <v>171</v>
      </c>
      <c r="P550" s="39"/>
      <c r="Q550" s="66"/>
      <c r="R550" s="70" t="str">
        <f t="shared" si="58"/>
        <v/>
      </c>
      <c r="S550" s="66"/>
      <c r="T550" s="70" t="str">
        <f t="shared" si="59"/>
        <v/>
      </c>
      <c r="U550" s="67"/>
      <c r="AA550" s="42"/>
      <c r="AB550" s="44" t="str">
        <f>IF($P550="","0",VLOOKUP($P550,登録データ!$U$4:$V$21,2,FALSE))</f>
        <v>0</v>
      </c>
      <c r="AC550" s="44" t="str">
        <f t="shared" si="60"/>
        <v>00</v>
      </c>
      <c r="AD550" s="44" t="str">
        <f t="shared" si="61"/>
        <v/>
      </c>
      <c r="AE550" s="44" t="str">
        <f t="shared" si="56"/>
        <v>000000</v>
      </c>
      <c r="AF550" s="44" t="str">
        <f t="shared" si="57"/>
        <v/>
      </c>
      <c r="AG550" s="44" t="str">
        <f t="shared" si="62"/>
        <v/>
      </c>
      <c r="AH550" s="147"/>
      <c r="AI550" s="147"/>
    </row>
    <row r="551" spans="2:35" ht="19.5" thickBot="1">
      <c r="B551" s="150"/>
      <c r="C551" s="166"/>
      <c r="D551" s="157"/>
      <c r="E551" s="158"/>
      <c r="F551" s="159"/>
      <c r="G551" s="157"/>
      <c r="H551" s="158"/>
      <c r="I551" s="159"/>
      <c r="J551" s="157"/>
      <c r="K551" s="159"/>
      <c r="L551" s="157"/>
      <c r="M551" s="158"/>
      <c r="N551" s="159"/>
      <c r="O551" s="12" t="s">
        <v>206</v>
      </c>
      <c r="P551" s="79"/>
      <c r="Q551" s="50"/>
      <c r="R551" s="12" t="str">
        <f t="shared" si="58"/>
        <v/>
      </c>
      <c r="S551" s="50"/>
      <c r="T551" s="12" t="str">
        <f t="shared" si="59"/>
        <v/>
      </c>
      <c r="U551" s="77"/>
      <c r="AA551" s="42"/>
      <c r="AB551" s="44" t="str">
        <f>IF($P551="","0",VLOOKUP($P551,登録データ!$U$4:$V$21,2,FALSE))</f>
        <v>0</v>
      </c>
      <c r="AC551" s="44" t="str">
        <f t="shared" si="60"/>
        <v>00</v>
      </c>
      <c r="AD551" s="44" t="str">
        <f t="shared" si="61"/>
        <v/>
      </c>
      <c r="AE551" s="44" t="str">
        <f t="shared" si="56"/>
        <v>000000</v>
      </c>
      <c r="AF551" s="44" t="str">
        <f t="shared" si="57"/>
        <v/>
      </c>
      <c r="AG551" s="44" t="str">
        <f t="shared" si="62"/>
        <v/>
      </c>
      <c r="AH551" s="147"/>
      <c r="AI551" s="147"/>
    </row>
    <row r="552" spans="2:35" ht="19.5" thickTop="1">
      <c r="B552" s="130">
        <v>178</v>
      </c>
      <c r="C552" s="164"/>
      <c r="D552" s="151"/>
      <c r="E552" s="152"/>
      <c r="F552" s="153"/>
      <c r="G552" s="151"/>
      <c r="H552" s="152"/>
      <c r="I552" s="153"/>
      <c r="J552" s="151"/>
      <c r="K552" s="153"/>
      <c r="L552" s="151"/>
      <c r="M552" s="152"/>
      <c r="N552" s="153"/>
      <c r="O552" s="70" t="s">
        <v>170</v>
      </c>
      <c r="P552" s="76"/>
      <c r="Q552" s="52"/>
      <c r="R552" s="24" t="str">
        <f t="shared" si="58"/>
        <v/>
      </c>
      <c r="S552" s="52"/>
      <c r="T552" s="24" t="str">
        <f t="shared" si="59"/>
        <v/>
      </c>
      <c r="U552" s="80"/>
      <c r="AA552" s="42"/>
      <c r="AB552" s="44" t="str">
        <f>IF($P552="","0",VLOOKUP($P552,登録データ!$U$4:$V$21,2,FALSE))</f>
        <v>0</v>
      </c>
      <c r="AC552" s="44" t="str">
        <f t="shared" si="60"/>
        <v>00</v>
      </c>
      <c r="AD552" s="44" t="str">
        <f t="shared" si="61"/>
        <v/>
      </c>
      <c r="AE552" s="44" t="str">
        <f t="shared" si="56"/>
        <v>000000</v>
      </c>
      <c r="AF552" s="44" t="str">
        <f t="shared" si="57"/>
        <v/>
      </c>
      <c r="AG552" s="44" t="str">
        <f t="shared" si="62"/>
        <v/>
      </c>
      <c r="AH552" s="147" t="str">
        <f>IF($C552="","",IF($C552="@",0,IF(COUNTIF($C$21:$C$620,$C552)=1,0,1)))</f>
        <v/>
      </c>
      <c r="AI552" s="147" t="str">
        <f>IF($L552="","",IF(OR($L552="東京都",$L552="北海道",$L552="大阪府",$L552="京都府",RIGHT($L552,1)="県"),0,1))</f>
        <v/>
      </c>
    </row>
    <row r="553" spans="2:35">
      <c r="B553" s="130"/>
      <c r="C553" s="165"/>
      <c r="D553" s="154"/>
      <c r="E553" s="155"/>
      <c r="F553" s="156"/>
      <c r="G553" s="154"/>
      <c r="H553" s="155"/>
      <c r="I553" s="156"/>
      <c r="J553" s="154"/>
      <c r="K553" s="156"/>
      <c r="L553" s="154"/>
      <c r="M553" s="155"/>
      <c r="N553" s="156"/>
      <c r="O553" s="70" t="s">
        <v>171</v>
      </c>
      <c r="P553" s="39"/>
      <c r="Q553" s="66"/>
      <c r="R553" s="70" t="str">
        <f t="shared" si="58"/>
        <v/>
      </c>
      <c r="S553" s="66"/>
      <c r="T553" s="70" t="str">
        <f t="shared" si="59"/>
        <v/>
      </c>
      <c r="U553" s="67"/>
      <c r="AA553" s="42"/>
      <c r="AB553" s="44" t="str">
        <f>IF($P553="","0",VLOOKUP($P553,登録データ!$U$4:$V$21,2,FALSE))</f>
        <v>0</v>
      </c>
      <c r="AC553" s="44" t="str">
        <f t="shared" si="60"/>
        <v>00</v>
      </c>
      <c r="AD553" s="44" t="str">
        <f t="shared" si="61"/>
        <v/>
      </c>
      <c r="AE553" s="44" t="str">
        <f t="shared" si="56"/>
        <v>000000</v>
      </c>
      <c r="AF553" s="44" t="str">
        <f t="shared" si="57"/>
        <v/>
      </c>
      <c r="AG553" s="44" t="str">
        <f t="shared" si="62"/>
        <v/>
      </c>
      <c r="AH553" s="147"/>
      <c r="AI553" s="147"/>
    </row>
    <row r="554" spans="2:35" ht="19.5" thickBot="1">
      <c r="B554" s="150"/>
      <c r="C554" s="166"/>
      <c r="D554" s="157"/>
      <c r="E554" s="158"/>
      <c r="F554" s="159"/>
      <c r="G554" s="157"/>
      <c r="H554" s="158"/>
      <c r="I554" s="159"/>
      <c r="J554" s="157"/>
      <c r="K554" s="159"/>
      <c r="L554" s="157"/>
      <c r="M554" s="158"/>
      <c r="N554" s="159"/>
      <c r="O554" s="12" t="s">
        <v>206</v>
      </c>
      <c r="P554" s="79"/>
      <c r="Q554" s="50"/>
      <c r="R554" s="12" t="str">
        <f t="shared" si="58"/>
        <v/>
      </c>
      <c r="S554" s="50"/>
      <c r="T554" s="12" t="str">
        <f t="shared" si="59"/>
        <v/>
      </c>
      <c r="U554" s="77"/>
      <c r="AA554" s="42"/>
      <c r="AB554" s="44" t="str">
        <f>IF($P554="","0",VLOOKUP($P554,登録データ!$U$4:$V$21,2,FALSE))</f>
        <v>0</v>
      </c>
      <c r="AC554" s="44" t="str">
        <f t="shared" si="60"/>
        <v>00</v>
      </c>
      <c r="AD554" s="44" t="str">
        <f t="shared" si="61"/>
        <v/>
      </c>
      <c r="AE554" s="44" t="str">
        <f t="shared" si="56"/>
        <v>000000</v>
      </c>
      <c r="AF554" s="44" t="str">
        <f t="shared" si="57"/>
        <v/>
      </c>
      <c r="AG554" s="44" t="str">
        <f t="shared" si="62"/>
        <v/>
      </c>
      <c r="AH554" s="147"/>
      <c r="AI554" s="147"/>
    </row>
    <row r="555" spans="2:35" ht="19.5" thickTop="1">
      <c r="B555" s="130">
        <v>179</v>
      </c>
      <c r="C555" s="164"/>
      <c r="D555" s="151"/>
      <c r="E555" s="152"/>
      <c r="F555" s="153"/>
      <c r="G555" s="151"/>
      <c r="H555" s="152"/>
      <c r="I555" s="153"/>
      <c r="J555" s="151"/>
      <c r="K555" s="153"/>
      <c r="L555" s="151"/>
      <c r="M555" s="152"/>
      <c r="N555" s="153"/>
      <c r="O555" s="70" t="s">
        <v>170</v>
      </c>
      <c r="P555" s="76"/>
      <c r="Q555" s="52"/>
      <c r="R555" s="24" t="str">
        <f t="shared" si="58"/>
        <v/>
      </c>
      <c r="S555" s="52"/>
      <c r="T555" s="24" t="str">
        <f t="shared" si="59"/>
        <v/>
      </c>
      <c r="U555" s="80"/>
      <c r="AA555" s="42"/>
      <c r="AB555" s="44" t="str">
        <f>IF($P555="","0",VLOOKUP($P555,登録データ!$U$4:$V$21,2,FALSE))</f>
        <v>0</v>
      </c>
      <c r="AC555" s="44" t="str">
        <f t="shared" si="60"/>
        <v>00</v>
      </c>
      <c r="AD555" s="44" t="str">
        <f t="shared" si="61"/>
        <v/>
      </c>
      <c r="AE555" s="44" t="str">
        <f t="shared" si="56"/>
        <v>000000</v>
      </c>
      <c r="AF555" s="44" t="str">
        <f t="shared" si="57"/>
        <v/>
      </c>
      <c r="AG555" s="44" t="str">
        <f t="shared" si="62"/>
        <v/>
      </c>
      <c r="AH555" s="147" t="str">
        <f>IF($C555="","",IF($C555="@",0,IF(COUNTIF($C$21:$C$620,$C555)=1,0,1)))</f>
        <v/>
      </c>
      <c r="AI555" s="147" t="str">
        <f>IF($L555="","",IF(OR($L555="東京都",$L555="北海道",$L555="大阪府",$L555="京都府",RIGHT($L555,1)="県"),0,1))</f>
        <v/>
      </c>
    </row>
    <row r="556" spans="2:35">
      <c r="B556" s="130"/>
      <c r="C556" s="165"/>
      <c r="D556" s="154"/>
      <c r="E556" s="155"/>
      <c r="F556" s="156"/>
      <c r="G556" s="154"/>
      <c r="H556" s="155"/>
      <c r="I556" s="156"/>
      <c r="J556" s="154"/>
      <c r="K556" s="156"/>
      <c r="L556" s="154"/>
      <c r="M556" s="155"/>
      <c r="N556" s="156"/>
      <c r="O556" s="70" t="s">
        <v>171</v>
      </c>
      <c r="P556" s="39"/>
      <c r="Q556" s="66"/>
      <c r="R556" s="70" t="str">
        <f t="shared" si="58"/>
        <v/>
      </c>
      <c r="S556" s="66"/>
      <c r="T556" s="70" t="str">
        <f t="shared" si="59"/>
        <v/>
      </c>
      <c r="U556" s="67"/>
      <c r="AA556" s="42"/>
      <c r="AB556" s="44" t="str">
        <f>IF($P556="","0",VLOOKUP($P556,登録データ!$U$4:$V$21,2,FALSE))</f>
        <v>0</v>
      </c>
      <c r="AC556" s="44" t="str">
        <f t="shared" si="60"/>
        <v>00</v>
      </c>
      <c r="AD556" s="44" t="str">
        <f t="shared" si="61"/>
        <v/>
      </c>
      <c r="AE556" s="44" t="str">
        <f t="shared" si="56"/>
        <v>000000</v>
      </c>
      <c r="AF556" s="44" t="str">
        <f t="shared" si="57"/>
        <v/>
      </c>
      <c r="AG556" s="44" t="str">
        <f t="shared" si="62"/>
        <v/>
      </c>
      <c r="AH556" s="147"/>
      <c r="AI556" s="147"/>
    </row>
    <row r="557" spans="2:35" ht="19.5" thickBot="1">
      <c r="B557" s="150"/>
      <c r="C557" s="166"/>
      <c r="D557" s="157"/>
      <c r="E557" s="158"/>
      <c r="F557" s="159"/>
      <c r="G557" s="157"/>
      <c r="H557" s="158"/>
      <c r="I557" s="159"/>
      <c r="J557" s="157"/>
      <c r="K557" s="159"/>
      <c r="L557" s="157"/>
      <c r="M557" s="158"/>
      <c r="N557" s="159"/>
      <c r="O557" s="12" t="s">
        <v>206</v>
      </c>
      <c r="P557" s="79"/>
      <c r="Q557" s="50"/>
      <c r="R557" s="12" t="str">
        <f t="shared" si="58"/>
        <v/>
      </c>
      <c r="S557" s="50"/>
      <c r="T557" s="12" t="str">
        <f t="shared" si="59"/>
        <v/>
      </c>
      <c r="U557" s="77"/>
      <c r="AA557" s="42"/>
      <c r="AB557" s="44" t="str">
        <f>IF($P557="","0",VLOOKUP($P557,登録データ!$U$4:$V$21,2,FALSE))</f>
        <v>0</v>
      </c>
      <c r="AC557" s="44" t="str">
        <f t="shared" si="60"/>
        <v>00</v>
      </c>
      <c r="AD557" s="44" t="str">
        <f t="shared" si="61"/>
        <v/>
      </c>
      <c r="AE557" s="44" t="str">
        <f t="shared" si="56"/>
        <v>000000</v>
      </c>
      <c r="AF557" s="44" t="str">
        <f t="shared" si="57"/>
        <v/>
      </c>
      <c r="AG557" s="44" t="str">
        <f t="shared" si="62"/>
        <v/>
      </c>
      <c r="AH557" s="147"/>
      <c r="AI557" s="147"/>
    </row>
    <row r="558" spans="2:35" ht="19.5" thickTop="1">
      <c r="B558" s="130">
        <v>180</v>
      </c>
      <c r="C558" s="164"/>
      <c r="D558" s="151"/>
      <c r="E558" s="152"/>
      <c r="F558" s="153"/>
      <c r="G558" s="151"/>
      <c r="H558" s="152"/>
      <c r="I558" s="153"/>
      <c r="J558" s="151"/>
      <c r="K558" s="153"/>
      <c r="L558" s="151"/>
      <c r="M558" s="152"/>
      <c r="N558" s="153"/>
      <c r="O558" s="70" t="s">
        <v>170</v>
      </c>
      <c r="P558" s="76"/>
      <c r="Q558" s="52"/>
      <c r="R558" s="24" t="str">
        <f t="shared" si="58"/>
        <v/>
      </c>
      <c r="S558" s="52"/>
      <c r="T558" s="24" t="str">
        <f t="shared" si="59"/>
        <v/>
      </c>
      <c r="U558" s="80"/>
      <c r="AA558" s="42"/>
      <c r="AB558" s="44" t="str">
        <f>IF($P558="","0",VLOOKUP($P558,登録データ!$U$4:$V$21,2,FALSE))</f>
        <v>0</v>
      </c>
      <c r="AC558" s="44" t="str">
        <f t="shared" si="60"/>
        <v>00</v>
      </c>
      <c r="AD558" s="44" t="str">
        <f t="shared" si="61"/>
        <v/>
      </c>
      <c r="AE558" s="44" t="str">
        <f t="shared" si="56"/>
        <v>000000</v>
      </c>
      <c r="AF558" s="44" t="str">
        <f t="shared" si="57"/>
        <v/>
      </c>
      <c r="AG558" s="44" t="str">
        <f t="shared" si="62"/>
        <v/>
      </c>
      <c r="AH558" s="147" t="str">
        <f>IF($C558="","",IF($C558="@",0,IF(COUNTIF($C$21:$C$620,$C558)=1,0,1)))</f>
        <v/>
      </c>
      <c r="AI558" s="147" t="str">
        <f>IF($L558="","",IF(OR($L558="東京都",$L558="北海道",$L558="大阪府",$L558="京都府",RIGHT($L558,1)="県"),0,1))</f>
        <v/>
      </c>
    </row>
    <row r="559" spans="2:35">
      <c r="B559" s="130"/>
      <c r="C559" s="165"/>
      <c r="D559" s="154"/>
      <c r="E559" s="155"/>
      <c r="F559" s="156"/>
      <c r="G559" s="154"/>
      <c r="H559" s="155"/>
      <c r="I559" s="156"/>
      <c r="J559" s="154"/>
      <c r="K559" s="156"/>
      <c r="L559" s="154"/>
      <c r="M559" s="155"/>
      <c r="N559" s="156"/>
      <c r="O559" s="70" t="s">
        <v>171</v>
      </c>
      <c r="P559" s="39"/>
      <c r="Q559" s="66"/>
      <c r="R559" s="70" t="str">
        <f t="shared" si="58"/>
        <v/>
      </c>
      <c r="S559" s="66"/>
      <c r="T559" s="70" t="str">
        <f t="shared" si="59"/>
        <v/>
      </c>
      <c r="U559" s="67"/>
      <c r="AA559" s="42"/>
      <c r="AB559" s="44" t="str">
        <f>IF($P559="","0",VLOOKUP($P559,登録データ!$U$4:$V$21,2,FALSE))</f>
        <v>0</v>
      </c>
      <c r="AC559" s="44" t="str">
        <f t="shared" si="60"/>
        <v>00</v>
      </c>
      <c r="AD559" s="44" t="str">
        <f t="shared" si="61"/>
        <v/>
      </c>
      <c r="AE559" s="44" t="str">
        <f t="shared" si="56"/>
        <v>000000</v>
      </c>
      <c r="AF559" s="44" t="str">
        <f t="shared" si="57"/>
        <v/>
      </c>
      <c r="AG559" s="44" t="str">
        <f t="shared" si="62"/>
        <v/>
      </c>
      <c r="AH559" s="147"/>
      <c r="AI559" s="147"/>
    </row>
    <row r="560" spans="2:35" ht="19.5" thickBot="1">
      <c r="B560" s="150"/>
      <c r="C560" s="166"/>
      <c r="D560" s="157"/>
      <c r="E560" s="158"/>
      <c r="F560" s="159"/>
      <c r="G560" s="157"/>
      <c r="H560" s="158"/>
      <c r="I560" s="159"/>
      <c r="J560" s="157"/>
      <c r="K560" s="159"/>
      <c r="L560" s="157"/>
      <c r="M560" s="158"/>
      <c r="N560" s="159"/>
      <c r="O560" s="12" t="s">
        <v>206</v>
      </c>
      <c r="P560" s="79"/>
      <c r="Q560" s="50"/>
      <c r="R560" s="12" t="str">
        <f t="shared" si="58"/>
        <v/>
      </c>
      <c r="S560" s="50"/>
      <c r="T560" s="12" t="str">
        <f t="shared" si="59"/>
        <v/>
      </c>
      <c r="U560" s="77"/>
      <c r="AA560" s="42"/>
      <c r="AB560" s="44" t="str">
        <f>IF($P560="","0",VLOOKUP($P560,登録データ!$U$4:$V$21,2,FALSE))</f>
        <v>0</v>
      </c>
      <c r="AC560" s="44" t="str">
        <f t="shared" si="60"/>
        <v>00</v>
      </c>
      <c r="AD560" s="44" t="str">
        <f t="shared" si="61"/>
        <v/>
      </c>
      <c r="AE560" s="44" t="str">
        <f t="shared" si="56"/>
        <v>000000</v>
      </c>
      <c r="AF560" s="44" t="str">
        <f t="shared" si="57"/>
        <v/>
      </c>
      <c r="AG560" s="44" t="str">
        <f t="shared" si="62"/>
        <v/>
      </c>
      <c r="AH560" s="147"/>
      <c r="AI560" s="147"/>
    </row>
    <row r="561" spans="2:35" ht="19.5" thickTop="1">
      <c r="B561" s="130">
        <v>181</v>
      </c>
      <c r="C561" s="164"/>
      <c r="D561" s="151"/>
      <c r="E561" s="152"/>
      <c r="F561" s="153"/>
      <c r="G561" s="151"/>
      <c r="H561" s="152"/>
      <c r="I561" s="153"/>
      <c r="J561" s="151"/>
      <c r="K561" s="153"/>
      <c r="L561" s="151"/>
      <c r="M561" s="152"/>
      <c r="N561" s="153"/>
      <c r="O561" s="70" t="s">
        <v>170</v>
      </c>
      <c r="P561" s="76"/>
      <c r="Q561" s="52"/>
      <c r="R561" s="24" t="str">
        <f t="shared" si="58"/>
        <v/>
      </c>
      <c r="S561" s="52"/>
      <c r="T561" s="24" t="str">
        <f t="shared" si="59"/>
        <v/>
      </c>
      <c r="U561" s="80"/>
      <c r="AA561" s="42"/>
      <c r="AB561" s="44" t="str">
        <f>IF($P561="","0",VLOOKUP($P561,登録データ!$U$4:$V$21,2,FALSE))</f>
        <v>0</v>
      </c>
      <c r="AC561" s="44" t="str">
        <f t="shared" si="60"/>
        <v>00</v>
      </c>
      <c r="AD561" s="44" t="str">
        <f t="shared" si="61"/>
        <v/>
      </c>
      <c r="AE561" s="44" t="str">
        <f t="shared" si="56"/>
        <v>000000</v>
      </c>
      <c r="AF561" s="44" t="str">
        <f t="shared" si="57"/>
        <v/>
      </c>
      <c r="AG561" s="44" t="str">
        <f t="shared" si="62"/>
        <v/>
      </c>
      <c r="AH561" s="147" t="str">
        <f>IF($C561="","",IF($C561="@",0,IF(COUNTIF($C$21:$C$620,$C561)=1,0,1)))</f>
        <v/>
      </c>
      <c r="AI561" s="147" t="str">
        <f>IF($L561="","",IF(OR($L561="東京都",$L561="北海道",$L561="大阪府",$L561="京都府",RIGHT($L561,1)="県"),0,1))</f>
        <v/>
      </c>
    </row>
    <row r="562" spans="2:35">
      <c r="B562" s="130"/>
      <c r="C562" s="165"/>
      <c r="D562" s="154"/>
      <c r="E562" s="155"/>
      <c r="F562" s="156"/>
      <c r="G562" s="154"/>
      <c r="H562" s="155"/>
      <c r="I562" s="156"/>
      <c r="J562" s="154"/>
      <c r="K562" s="156"/>
      <c r="L562" s="154"/>
      <c r="M562" s="155"/>
      <c r="N562" s="156"/>
      <c r="O562" s="70" t="s">
        <v>171</v>
      </c>
      <c r="P562" s="39"/>
      <c r="Q562" s="66"/>
      <c r="R562" s="70" t="str">
        <f t="shared" si="58"/>
        <v/>
      </c>
      <c r="S562" s="66"/>
      <c r="T562" s="70" t="str">
        <f t="shared" si="59"/>
        <v/>
      </c>
      <c r="U562" s="67"/>
      <c r="AA562" s="42"/>
      <c r="AB562" s="44" t="str">
        <f>IF($P562="","0",VLOOKUP($P562,登録データ!$U$4:$V$21,2,FALSE))</f>
        <v>0</v>
      </c>
      <c r="AC562" s="44" t="str">
        <f t="shared" si="60"/>
        <v>00</v>
      </c>
      <c r="AD562" s="44" t="str">
        <f t="shared" si="61"/>
        <v/>
      </c>
      <c r="AE562" s="44" t="str">
        <f t="shared" si="56"/>
        <v>000000</v>
      </c>
      <c r="AF562" s="44" t="str">
        <f t="shared" si="57"/>
        <v/>
      </c>
      <c r="AG562" s="44" t="str">
        <f t="shared" si="62"/>
        <v/>
      </c>
      <c r="AH562" s="147"/>
      <c r="AI562" s="147"/>
    </row>
    <row r="563" spans="2:35" ht="19.5" thickBot="1">
      <c r="B563" s="150"/>
      <c r="C563" s="166"/>
      <c r="D563" s="157"/>
      <c r="E563" s="158"/>
      <c r="F563" s="159"/>
      <c r="G563" s="157"/>
      <c r="H563" s="158"/>
      <c r="I563" s="159"/>
      <c r="J563" s="157"/>
      <c r="K563" s="159"/>
      <c r="L563" s="157"/>
      <c r="M563" s="158"/>
      <c r="N563" s="159"/>
      <c r="O563" s="12" t="s">
        <v>206</v>
      </c>
      <c r="P563" s="79"/>
      <c r="Q563" s="50"/>
      <c r="R563" s="12" t="str">
        <f t="shared" si="58"/>
        <v/>
      </c>
      <c r="S563" s="50"/>
      <c r="T563" s="12" t="str">
        <f t="shared" si="59"/>
        <v/>
      </c>
      <c r="U563" s="77"/>
      <c r="AA563" s="42"/>
      <c r="AB563" s="44" t="str">
        <f>IF($P563="","0",VLOOKUP($P563,登録データ!$U$4:$V$21,2,FALSE))</f>
        <v>0</v>
      </c>
      <c r="AC563" s="44" t="str">
        <f t="shared" si="60"/>
        <v>00</v>
      </c>
      <c r="AD563" s="44" t="str">
        <f t="shared" si="61"/>
        <v/>
      </c>
      <c r="AE563" s="44" t="str">
        <f t="shared" si="56"/>
        <v>000000</v>
      </c>
      <c r="AF563" s="44" t="str">
        <f t="shared" si="57"/>
        <v/>
      </c>
      <c r="AG563" s="44" t="str">
        <f t="shared" si="62"/>
        <v/>
      </c>
      <c r="AH563" s="147"/>
      <c r="AI563" s="147"/>
    </row>
    <row r="564" spans="2:35" ht="19.5" thickTop="1">
      <c r="B564" s="130">
        <v>182</v>
      </c>
      <c r="C564" s="164"/>
      <c r="D564" s="151"/>
      <c r="E564" s="152"/>
      <c r="F564" s="153"/>
      <c r="G564" s="151"/>
      <c r="H564" s="152"/>
      <c r="I564" s="153"/>
      <c r="J564" s="151"/>
      <c r="K564" s="153"/>
      <c r="L564" s="151"/>
      <c r="M564" s="152"/>
      <c r="N564" s="153"/>
      <c r="O564" s="70" t="s">
        <v>170</v>
      </c>
      <c r="P564" s="76"/>
      <c r="Q564" s="52"/>
      <c r="R564" s="24" t="str">
        <f t="shared" si="58"/>
        <v/>
      </c>
      <c r="S564" s="52"/>
      <c r="T564" s="24" t="str">
        <f t="shared" si="59"/>
        <v/>
      </c>
      <c r="U564" s="80"/>
      <c r="AA564" s="42"/>
      <c r="AB564" s="44" t="str">
        <f>IF($P564="","0",VLOOKUP($P564,登録データ!$U$4:$V$21,2,FALSE))</f>
        <v>0</v>
      </c>
      <c r="AC564" s="44" t="str">
        <f t="shared" si="60"/>
        <v>00</v>
      </c>
      <c r="AD564" s="44" t="str">
        <f t="shared" si="61"/>
        <v/>
      </c>
      <c r="AE564" s="44" t="str">
        <f t="shared" si="56"/>
        <v>000000</v>
      </c>
      <c r="AF564" s="44" t="str">
        <f t="shared" si="57"/>
        <v/>
      </c>
      <c r="AG564" s="44" t="str">
        <f t="shared" si="62"/>
        <v/>
      </c>
      <c r="AH564" s="147" t="str">
        <f>IF($C564="","",IF($C564="@",0,IF(COUNTIF($C$21:$C$620,$C564)=1,0,1)))</f>
        <v/>
      </c>
      <c r="AI564" s="147" t="str">
        <f>IF($L564="","",IF(OR($L564="東京都",$L564="北海道",$L564="大阪府",$L564="京都府",RIGHT($L564,1)="県"),0,1))</f>
        <v/>
      </c>
    </row>
    <row r="565" spans="2:35">
      <c r="B565" s="130"/>
      <c r="C565" s="165"/>
      <c r="D565" s="154"/>
      <c r="E565" s="155"/>
      <c r="F565" s="156"/>
      <c r="G565" s="154"/>
      <c r="H565" s="155"/>
      <c r="I565" s="156"/>
      <c r="J565" s="154"/>
      <c r="K565" s="156"/>
      <c r="L565" s="154"/>
      <c r="M565" s="155"/>
      <c r="N565" s="156"/>
      <c r="O565" s="70" t="s">
        <v>171</v>
      </c>
      <c r="P565" s="39"/>
      <c r="Q565" s="66"/>
      <c r="R565" s="70" t="str">
        <f t="shared" si="58"/>
        <v/>
      </c>
      <c r="S565" s="66"/>
      <c r="T565" s="70" t="str">
        <f t="shared" si="59"/>
        <v/>
      </c>
      <c r="U565" s="67"/>
      <c r="AA565" s="42"/>
      <c r="AB565" s="44" t="str">
        <f>IF($P565="","0",VLOOKUP($P565,登録データ!$U$4:$V$21,2,FALSE))</f>
        <v>0</v>
      </c>
      <c r="AC565" s="44" t="str">
        <f t="shared" si="60"/>
        <v>00</v>
      </c>
      <c r="AD565" s="44" t="str">
        <f t="shared" si="61"/>
        <v/>
      </c>
      <c r="AE565" s="44" t="str">
        <f t="shared" si="56"/>
        <v>000000</v>
      </c>
      <c r="AF565" s="44" t="str">
        <f t="shared" si="57"/>
        <v/>
      </c>
      <c r="AG565" s="44" t="str">
        <f t="shared" si="62"/>
        <v/>
      </c>
      <c r="AH565" s="147"/>
      <c r="AI565" s="147"/>
    </row>
    <row r="566" spans="2:35" ht="19.5" thickBot="1">
      <c r="B566" s="150"/>
      <c r="C566" s="166"/>
      <c r="D566" s="157"/>
      <c r="E566" s="158"/>
      <c r="F566" s="159"/>
      <c r="G566" s="157"/>
      <c r="H566" s="158"/>
      <c r="I566" s="159"/>
      <c r="J566" s="157"/>
      <c r="K566" s="159"/>
      <c r="L566" s="157"/>
      <c r="M566" s="158"/>
      <c r="N566" s="159"/>
      <c r="O566" s="12" t="s">
        <v>206</v>
      </c>
      <c r="P566" s="79"/>
      <c r="Q566" s="50"/>
      <c r="R566" s="12" t="str">
        <f t="shared" si="58"/>
        <v/>
      </c>
      <c r="S566" s="50"/>
      <c r="T566" s="12" t="str">
        <f t="shared" si="59"/>
        <v/>
      </c>
      <c r="U566" s="77"/>
      <c r="AA566" s="42"/>
      <c r="AB566" s="44" t="str">
        <f>IF($P566="","0",VLOOKUP($P566,登録データ!$U$4:$V$21,2,FALSE))</f>
        <v>0</v>
      </c>
      <c r="AC566" s="44" t="str">
        <f t="shared" si="60"/>
        <v>00</v>
      </c>
      <c r="AD566" s="44" t="str">
        <f t="shared" si="61"/>
        <v/>
      </c>
      <c r="AE566" s="44" t="str">
        <f t="shared" si="56"/>
        <v>000000</v>
      </c>
      <c r="AF566" s="44" t="str">
        <f t="shared" si="57"/>
        <v/>
      </c>
      <c r="AG566" s="44" t="str">
        <f t="shared" si="62"/>
        <v/>
      </c>
      <c r="AH566" s="147"/>
      <c r="AI566" s="147"/>
    </row>
    <row r="567" spans="2:35" ht="19.5" thickTop="1">
      <c r="B567" s="130">
        <v>183</v>
      </c>
      <c r="C567" s="164"/>
      <c r="D567" s="151"/>
      <c r="E567" s="152"/>
      <c r="F567" s="153"/>
      <c r="G567" s="151"/>
      <c r="H567" s="152"/>
      <c r="I567" s="153"/>
      <c r="J567" s="151"/>
      <c r="K567" s="153"/>
      <c r="L567" s="151"/>
      <c r="M567" s="152"/>
      <c r="N567" s="153"/>
      <c r="O567" s="70" t="s">
        <v>170</v>
      </c>
      <c r="P567" s="76"/>
      <c r="Q567" s="52"/>
      <c r="R567" s="24" t="str">
        <f t="shared" si="58"/>
        <v/>
      </c>
      <c r="S567" s="52"/>
      <c r="T567" s="24" t="str">
        <f t="shared" si="59"/>
        <v/>
      </c>
      <c r="U567" s="80"/>
      <c r="AA567" s="42"/>
      <c r="AB567" s="44" t="str">
        <f>IF($P567="","0",VLOOKUP($P567,登録データ!$U$4:$V$21,2,FALSE))</f>
        <v>0</v>
      </c>
      <c r="AC567" s="44" t="str">
        <f t="shared" si="60"/>
        <v>00</v>
      </c>
      <c r="AD567" s="44" t="str">
        <f t="shared" si="61"/>
        <v/>
      </c>
      <c r="AE567" s="44" t="str">
        <f t="shared" si="56"/>
        <v>000000</v>
      </c>
      <c r="AF567" s="44" t="str">
        <f t="shared" si="57"/>
        <v/>
      </c>
      <c r="AG567" s="44" t="str">
        <f t="shared" si="62"/>
        <v/>
      </c>
      <c r="AH567" s="147" t="str">
        <f>IF($C567="","",IF($C567="@",0,IF(COUNTIF($C$21:$C$620,$C567)=1,0,1)))</f>
        <v/>
      </c>
      <c r="AI567" s="147" t="str">
        <f>IF($L567="","",IF(OR($L567="東京都",$L567="北海道",$L567="大阪府",$L567="京都府",RIGHT($L567,1)="県"),0,1))</f>
        <v/>
      </c>
    </row>
    <row r="568" spans="2:35">
      <c r="B568" s="130"/>
      <c r="C568" s="165"/>
      <c r="D568" s="154"/>
      <c r="E568" s="155"/>
      <c r="F568" s="156"/>
      <c r="G568" s="154"/>
      <c r="H568" s="155"/>
      <c r="I568" s="156"/>
      <c r="J568" s="154"/>
      <c r="K568" s="156"/>
      <c r="L568" s="154"/>
      <c r="M568" s="155"/>
      <c r="N568" s="156"/>
      <c r="O568" s="70" t="s">
        <v>171</v>
      </c>
      <c r="P568" s="39"/>
      <c r="Q568" s="66"/>
      <c r="R568" s="70" t="str">
        <f t="shared" si="58"/>
        <v/>
      </c>
      <c r="S568" s="66"/>
      <c r="T568" s="70" t="str">
        <f t="shared" si="59"/>
        <v/>
      </c>
      <c r="U568" s="67"/>
      <c r="AA568" s="42"/>
      <c r="AB568" s="44" t="str">
        <f>IF($P568="","0",VLOOKUP($P568,登録データ!$U$4:$V$21,2,FALSE))</f>
        <v>0</v>
      </c>
      <c r="AC568" s="44" t="str">
        <f t="shared" si="60"/>
        <v>00</v>
      </c>
      <c r="AD568" s="44" t="str">
        <f t="shared" si="61"/>
        <v/>
      </c>
      <c r="AE568" s="44" t="str">
        <f t="shared" si="56"/>
        <v>000000</v>
      </c>
      <c r="AF568" s="44" t="str">
        <f t="shared" si="57"/>
        <v/>
      </c>
      <c r="AG568" s="44" t="str">
        <f t="shared" si="62"/>
        <v/>
      </c>
      <c r="AH568" s="147"/>
      <c r="AI568" s="147"/>
    </row>
    <row r="569" spans="2:35" ht="19.5" thickBot="1">
      <c r="B569" s="150"/>
      <c r="C569" s="166"/>
      <c r="D569" s="157"/>
      <c r="E569" s="158"/>
      <c r="F569" s="159"/>
      <c r="G569" s="157"/>
      <c r="H569" s="158"/>
      <c r="I569" s="159"/>
      <c r="J569" s="157"/>
      <c r="K569" s="159"/>
      <c r="L569" s="157"/>
      <c r="M569" s="158"/>
      <c r="N569" s="159"/>
      <c r="O569" s="12" t="s">
        <v>206</v>
      </c>
      <c r="P569" s="79"/>
      <c r="Q569" s="50"/>
      <c r="R569" s="12" t="str">
        <f t="shared" si="58"/>
        <v/>
      </c>
      <c r="S569" s="50"/>
      <c r="T569" s="12" t="str">
        <f t="shared" si="59"/>
        <v/>
      </c>
      <c r="U569" s="77"/>
      <c r="AA569" s="42"/>
      <c r="AB569" s="44" t="str">
        <f>IF($P569="","0",VLOOKUP($P569,登録データ!$U$4:$V$21,2,FALSE))</f>
        <v>0</v>
      </c>
      <c r="AC569" s="44" t="str">
        <f t="shared" si="60"/>
        <v>00</v>
      </c>
      <c r="AD569" s="44" t="str">
        <f t="shared" si="61"/>
        <v/>
      </c>
      <c r="AE569" s="44" t="str">
        <f t="shared" si="56"/>
        <v>000000</v>
      </c>
      <c r="AF569" s="44" t="str">
        <f t="shared" si="57"/>
        <v/>
      </c>
      <c r="AG569" s="44" t="str">
        <f t="shared" si="62"/>
        <v/>
      </c>
      <c r="AH569" s="147"/>
      <c r="AI569" s="147"/>
    </row>
    <row r="570" spans="2:35" ht="19.5" thickTop="1">
      <c r="B570" s="130">
        <v>184</v>
      </c>
      <c r="C570" s="164"/>
      <c r="D570" s="151"/>
      <c r="E570" s="152"/>
      <c r="F570" s="153"/>
      <c r="G570" s="151"/>
      <c r="H570" s="152"/>
      <c r="I570" s="153"/>
      <c r="J570" s="151"/>
      <c r="K570" s="153"/>
      <c r="L570" s="151"/>
      <c r="M570" s="152"/>
      <c r="N570" s="153"/>
      <c r="O570" s="70" t="s">
        <v>170</v>
      </c>
      <c r="P570" s="76"/>
      <c r="Q570" s="52"/>
      <c r="R570" s="24" t="str">
        <f t="shared" si="58"/>
        <v/>
      </c>
      <c r="S570" s="52"/>
      <c r="T570" s="24" t="str">
        <f t="shared" si="59"/>
        <v/>
      </c>
      <c r="U570" s="80"/>
      <c r="AA570" s="42"/>
      <c r="AB570" s="44" t="str">
        <f>IF($P570="","0",VLOOKUP($P570,登録データ!$U$4:$V$21,2,FALSE))</f>
        <v>0</v>
      </c>
      <c r="AC570" s="44" t="str">
        <f t="shared" si="60"/>
        <v>00</v>
      </c>
      <c r="AD570" s="44" t="str">
        <f t="shared" si="61"/>
        <v/>
      </c>
      <c r="AE570" s="44" t="str">
        <f t="shared" si="56"/>
        <v>000000</v>
      </c>
      <c r="AF570" s="44" t="str">
        <f t="shared" si="57"/>
        <v/>
      </c>
      <c r="AG570" s="44" t="str">
        <f t="shared" si="62"/>
        <v/>
      </c>
      <c r="AH570" s="147" t="str">
        <f>IF($C570="","",IF($C570="@",0,IF(COUNTIF($C$21:$C$620,$C570)=1,0,1)))</f>
        <v/>
      </c>
      <c r="AI570" s="147" t="str">
        <f>IF($L570="","",IF(OR($L570="東京都",$L570="北海道",$L570="大阪府",$L570="京都府",RIGHT($L570,1)="県"),0,1))</f>
        <v/>
      </c>
    </row>
    <row r="571" spans="2:35">
      <c r="B571" s="130"/>
      <c r="C571" s="165"/>
      <c r="D571" s="154"/>
      <c r="E571" s="155"/>
      <c r="F571" s="156"/>
      <c r="G571" s="154"/>
      <c r="H571" s="155"/>
      <c r="I571" s="156"/>
      <c r="J571" s="154"/>
      <c r="K571" s="156"/>
      <c r="L571" s="154"/>
      <c r="M571" s="155"/>
      <c r="N571" s="156"/>
      <c r="O571" s="70" t="s">
        <v>171</v>
      </c>
      <c r="P571" s="39"/>
      <c r="Q571" s="66"/>
      <c r="R571" s="70" t="str">
        <f t="shared" si="58"/>
        <v/>
      </c>
      <c r="S571" s="66"/>
      <c r="T571" s="70" t="str">
        <f t="shared" si="59"/>
        <v/>
      </c>
      <c r="U571" s="67"/>
      <c r="AA571" s="42"/>
      <c r="AB571" s="44" t="str">
        <f>IF($P571="","0",VLOOKUP($P571,登録データ!$U$4:$V$21,2,FALSE))</f>
        <v>0</v>
      </c>
      <c r="AC571" s="44" t="str">
        <f t="shared" si="60"/>
        <v>00</v>
      </c>
      <c r="AD571" s="44" t="str">
        <f t="shared" si="61"/>
        <v/>
      </c>
      <c r="AE571" s="44" t="str">
        <f t="shared" si="56"/>
        <v>000000</v>
      </c>
      <c r="AF571" s="44" t="str">
        <f t="shared" si="57"/>
        <v/>
      </c>
      <c r="AG571" s="44" t="str">
        <f t="shared" si="62"/>
        <v/>
      </c>
      <c r="AH571" s="147"/>
      <c r="AI571" s="147"/>
    </row>
    <row r="572" spans="2:35" ht="19.5" thickBot="1">
      <c r="B572" s="150"/>
      <c r="C572" s="166"/>
      <c r="D572" s="157"/>
      <c r="E572" s="158"/>
      <c r="F572" s="159"/>
      <c r="G572" s="157"/>
      <c r="H572" s="158"/>
      <c r="I572" s="159"/>
      <c r="J572" s="157"/>
      <c r="K572" s="159"/>
      <c r="L572" s="157"/>
      <c r="M572" s="158"/>
      <c r="N572" s="159"/>
      <c r="O572" s="12" t="s">
        <v>206</v>
      </c>
      <c r="P572" s="79"/>
      <c r="Q572" s="50"/>
      <c r="R572" s="12" t="str">
        <f t="shared" si="58"/>
        <v/>
      </c>
      <c r="S572" s="50"/>
      <c r="T572" s="12" t="str">
        <f t="shared" si="59"/>
        <v/>
      </c>
      <c r="U572" s="77"/>
      <c r="AA572" s="42"/>
      <c r="AB572" s="44" t="str">
        <f>IF($P572="","0",VLOOKUP($P572,登録データ!$U$4:$V$21,2,FALSE))</f>
        <v>0</v>
      </c>
      <c r="AC572" s="44" t="str">
        <f t="shared" si="60"/>
        <v>00</v>
      </c>
      <c r="AD572" s="44" t="str">
        <f t="shared" si="61"/>
        <v/>
      </c>
      <c r="AE572" s="44" t="str">
        <f t="shared" si="56"/>
        <v>000000</v>
      </c>
      <c r="AF572" s="44" t="str">
        <f t="shared" si="57"/>
        <v/>
      </c>
      <c r="AG572" s="44" t="str">
        <f t="shared" si="62"/>
        <v/>
      </c>
      <c r="AH572" s="147"/>
      <c r="AI572" s="147"/>
    </row>
    <row r="573" spans="2:35" ht="19.5" thickTop="1">
      <c r="B573" s="130">
        <v>185</v>
      </c>
      <c r="C573" s="164"/>
      <c r="D573" s="151"/>
      <c r="E573" s="152"/>
      <c r="F573" s="153"/>
      <c r="G573" s="151"/>
      <c r="H573" s="152"/>
      <c r="I573" s="153"/>
      <c r="J573" s="151"/>
      <c r="K573" s="153"/>
      <c r="L573" s="151"/>
      <c r="M573" s="152"/>
      <c r="N573" s="153"/>
      <c r="O573" s="70" t="s">
        <v>170</v>
      </c>
      <c r="P573" s="76"/>
      <c r="Q573" s="52"/>
      <c r="R573" s="24" t="str">
        <f t="shared" si="58"/>
        <v/>
      </c>
      <c r="S573" s="52"/>
      <c r="T573" s="24" t="str">
        <f t="shared" si="59"/>
        <v/>
      </c>
      <c r="U573" s="80"/>
      <c r="AA573" s="42"/>
      <c r="AB573" s="44" t="str">
        <f>IF($P573="","0",VLOOKUP($P573,登録データ!$U$4:$V$21,2,FALSE))</f>
        <v>0</v>
      </c>
      <c r="AC573" s="44" t="str">
        <f t="shared" si="60"/>
        <v>00</v>
      </c>
      <c r="AD573" s="44" t="str">
        <f t="shared" si="61"/>
        <v/>
      </c>
      <c r="AE573" s="44" t="str">
        <f t="shared" si="56"/>
        <v>000000</v>
      </c>
      <c r="AF573" s="44" t="str">
        <f t="shared" si="57"/>
        <v/>
      </c>
      <c r="AG573" s="44" t="str">
        <f t="shared" si="62"/>
        <v/>
      </c>
      <c r="AH573" s="147" t="str">
        <f>IF($C573="","",IF($C573="@",0,IF(COUNTIF($C$21:$C$620,$C573)=1,0,1)))</f>
        <v/>
      </c>
      <c r="AI573" s="147" t="str">
        <f>IF($L573="","",IF(OR($L573="東京都",$L573="北海道",$L573="大阪府",$L573="京都府",RIGHT($L573,1)="県"),0,1))</f>
        <v/>
      </c>
    </row>
    <row r="574" spans="2:35">
      <c r="B574" s="130"/>
      <c r="C574" s="165"/>
      <c r="D574" s="154"/>
      <c r="E574" s="155"/>
      <c r="F574" s="156"/>
      <c r="G574" s="154"/>
      <c r="H574" s="155"/>
      <c r="I574" s="156"/>
      <c r="J574" s="154"/>
      <c r="K574" s="156"/>
      <c r="L574" s="154"/>
      <c r="M574" s="155"/>
      <c r="N574" s="156"/>
      <c r="O574" s="70" t="s">
        <v>171</v>
      </c>
      <c r="P574" s="39"/>
      <c r="Q574" s="66"/>
      <c r="R574" s="70" t="str">
        <f t="shared" si="58"/>
        <v/>
      </c>
      <c r="S574" s="66"/>
      <c r="T574" s="70" t="str">
        <f t="shared" si="59"/>
        <v/>
      </c>
      <c r="U574" s="67"/>
      <c r="AA574" s="42"/>
      <c r="AB574" s="44" t="str">
        <f>IF($P574="","0",VLOOKUP($P574,登録データ!$U$4:$V$21,2,FALSE))</f>
        <v>0</v>
      </c>
      <c r="AC574" s="44" t="str">
        <f t="shared" si="60"/>
        <v>00</v>
      </c>
      <c r="AD574" s="44" t="str">
        <f t="shared" si="61"/>
        <v/>
      </c>
      <c r="AE574" s="44" t="str">
        <f t="shared" si="56"/>
        <v>000000</v>
      </c>
      <c r="AF574" s="44" t="str">
        <f t="shared" si="57"/>
        <v/>
      </c>
      <c r="AG574" s="44" t="str">
        <f t="shared" si="62"/>
        <v/>
      </c>
      <c r="AH574" s="147"/>
      <c r="AI574" s="147"/>
    </row>
    <row r="575" spans="2:35" ht="19.5" thickBot="1">
      <c r="B575" s="150"/>
      <c r="C575" s="166"/>
      <c r="D575" s="157"/>
      <c r="E575" s="158"/>
      <c r="F575" s="159"/>
      <c r="G575" s="157"/>
      <c r="H575" s="158"/>
      <c r="I575" s="159"/>
      <c r="J575" s="157"/>
      <c r="K575" s="159"/>
      <c r="L575" s="157"/>
      <c r="M575" s="158"/>
      <c r="N575" s="159"/>
      <c r="O575" s="12" t="s">
        <v>206</v>
      </c>
      <c r="P575" s="79"/>
      <c r="Q575" s="50"/>
      <c r="R575" s="12" t="str">
        <f t="shared" si="58"/>
        <v/>
      </c>
      <c r="S575" s="50"/>
      <c r="T575" s="12" t="str">
        <f t="shared" si="59"/>
        <v/>
      </c>
      <c r="U575" s="77"/>
      <c r="AA575" s="42"/>
      <c r="AB575" s="44" t="str">
        <f>IF($P575="","0",VLOOKUP($P575,登録データ!$U$4:$V$21,2,FALSE))</f>
        <v>0</v>
      </c>
      <c r="AC575" s="44" t="str">
        <f t="shared" si="60"/>
        <v>00</v>
      </c>
      <c r="AD575" s="44" t="str">
        <f t="shared" si="61"/>
        <v/>
      </c>
      <c r="AE575" s="44" t="str">
        <f t="shared" si="56"/>
        <v>000000</v>
      </c>
      <c r="AF575" s="44" t="str">
        <f t="shared" si="57"/>
        <v/>
      </c>
      <c r="AG575" s="44" t="str">
        <f t="shared" si="62"/>
        <v/>
      </c>
      <c r="AH575" s="147"/>
      <c r="AI575" s="147"/>
    </row>
    <row r="576" spans="2:35" ht="19.5" thickTop="1">
      <c r="B576" s="130">
        <v>186</v>
      </c>
      <c r="C576" s="164"/>
      <c r="D576" s="151"/>
      <c r="E576" s="152"/>
      <c r="F576" s="153"/>
      <c r="G576" s="151"/>
      <c r="H576" s="152"/>
      <c r="I576" s="153"/>
      <c r="J576" s="151"/>
      <c r="K576" s="153"/>
      <c r="L576" s="151"/>
      <c r="M576" s="152"/>
      <c r="N576" s="153"/>
      <c r="O576" s="70" t="s">
        <v>170</v>
      </c>
      <c r="P576" s="76"/>
      <c r="Q576" s="52"/>
      <c r="R576" s="24" t="str">
        <f t="shared" si="58"/>
        <v/>
      </c>
      <c r="S576" s="52"/>
      <c r="T576" s="24" t="str">
        <f t="shared" si="59"/>
        <v/>
      </c>
      <c r="U576" s="80"/>
      <c r="AA576" s="42"/>
      <c r="AB576" s="44" t="str">
        <f>IF($P576="","0",VLOOKUP($P576,登録データ!$U$4:$V$21,2,FALSE))</f>
        <v>0</v>
      </c>
      <c r="AC576" s="44" t="str">
        <f t="shared" si="60"/>
        <v>00</v>
      </c>
      <c r="AD576" s="44" t="str">
        <f t="shared" si="61"/>
        <v/>
      </c>
      <c r="AE576" s="44" t="str">
        <f t="shared" si="56"/>
        <v>000000</v>
      </c>
      <c r="AF576" s="44" t="str">
        <f t="shared" si="57"/>
        <v/>
      </c>
      <c r="AG576" s="44" t="str">
        <f t="shared" si="62"/>
        <v/>
      </c>
      <c r="AH576" s="147" t="str">
        <f>IF($C576="","",IF($C576="@",0,IF(COUNTIF($C$21:$C$620,$C576)=1,0,1)))</f>
        <v/>
      </c>
      <c r="AI576" s="147" t="str">
        <f>IF($L576="","",IF(OR($L576="東京都",$L576="北海道",$L576="大阪府",$L576="京都府",RIGHT($L576,1)="県"),0,1))</f>
        <v/>
      </c>
    </row>
    <row r="577" spans="2:35">
      <c r="B577" s="130"/>
      <c r="C577" s="165"/>
      <c r="D577" s="154"/>
      <c r="E577" s="155"/>
      <c r="F577" s="156"/>
      <c r="G577" s="154"/>
      <c r="H577" s="155"/>
      <c r="I577" s="156"/>
      <c r="J577" s="154"/>
      <c r="K577" s="156"/>
      <c r="L577" s="154"/>
      <c r="M577" s="155"/>
      <c r="N577" s="156"/>
      <c r="O577" s="70" t="s">
        <v>171</v>
      </c>
      <c r="P577" s="39"/>
      <c r="Q577" s="66"/>
      <c r="R577" s="70" t="str">
        <f t="shared" si="58"/>
        <v/>
      </c>
      <c r="S577" s="66"/>
      <c r="T577" s="70" t="str">
        <f t="shared" si="59"/>
        <v/>
      </c>
      <c r="U577" s="67"/>
      <c r="AA577" s="42"/>
      <c r="AB577" s="44" t="str">
        <f>IF($P577="","0",VLOOKUP($P577,登録データ!$U$4:$V$21,2,FALSE))</f>
        <v>0</v>
      </c>
      <c r="AC577" s="44" t="str">
        <f t="shared" si="60"/>
        <v>00</v>
      </c>
      <c r="AD577" s="44" t="str">
        <f t="shared" si="61"/>
        <v/>
      </c>
      <c r="AE577" s="44" t="str">
        <f t="shared" si="56"/>
        <v>000000</v>
      </c>
      <c r="AF577" s="44" t="str">
        <f t="shared" si="57"/>
        <v/>
      </c>
      <c r="AG577" s="44" t="str">
        <f t="shared" si="62"/>
        <v/>
      </c>
      <c r="AH577" s="147"/>
      <c r="AI577" s="147"/>
    </row>
    <row r="578" spans="2:35" ht="19.5" thickBot="1">
      <c r="B578" s="150"/>
      <c r="C578" s="166"/>
      <c r="D578" s="157"/>
      <c r="E578" s="158"/>
      <c r="F578" s="159"/>
      <c r="G578" s="157"/>
      <c r="H578" s="158"/>
      <c r="I578" s="159"/>
      <c r="J578" s="157"/>
      <c r="K578" s="159"/>
      <c r="L578" s="157"/>
      <c r="M578" s="158"/>
      <c r="N578" s="159"/>
      <c r="O578" s="12" t="s">
        <v>206</v>
      </c>
      <c r="P578" s="79"/>
      <c r="Q578" s="50"/>
      <c r="R578" s="12" t="str">
        <f t="shared" si="58"/>
        <v/>
      </c>
      <c r="S578" s="50"/>
      <c r="T578" s="12" t="str">
        <f t="shared" si="59"/>
        <v/>
      </c>
      <c r="U578" s="77"/>
      <c r="AA578" s="42"/>
      <c r="AB578" s="44" t="str">
        <f>IF($P578="","0",VLOOKUP($P578,登録データ!$U$4:$V$21,2,FALSE))</f>
        <v>0</v>
      </c>
      <c r="AC578" s="44" t="str">
        <f t="shared" si="60"/>
        <v>00</v>
      </c>
      <c r="AD578" s="44" t="str">
        <f t="shared" si="61"/>
        <v/>
      </c>
      <c r="AE578" s="44" t="str">
        <f t="shared" si="56"/>
        <v>000000</v>
      </c>
      <c r="AF578" s="44" t="str">
        <f t="shared" si="57"/>
        <v/>
      </c>
      <c r="AG578" s="44" t="str">
        <f t="shared" si="62"/>
        <v/>
      </c>
      <c r="AH578" s="147"/>
      <c r="AI578" s="147"/>
    </row>
    <row r="579" spans="2:35" ht="19.5" thickTop="1">
      <c r="B579" s="130">
        <v>187</v>
      </c>
      <c r="C579" s="164"/>
      <c r="D579" s="151"/>
      <c r="E579" s="152"/>
      <c r="F579" s="153"/>
      <c r="G579" s="151"/>
      <c r="H579" s="152"/>
      <c r="I579" s="153"/>
      <c r="J579" s="151"/>
      <c r="K579" s="153"/>
      <c r="L579" s="151"/>
      <c r="M579" s="152"/>
      <c r="N579" s="153"/>
      <c r="O579" s="70" t="s">
        <v>170</v>
      </c>
      <c r="P579" s="76"/>
      <c r="Q579" s="52"/>
      <c r="R579" s="24" t="str">
        <f t="shared" si="58"/>
        <v/>
      </c>
      <c r="S579" s="52"/>
      <c r="T579" s="24" t="str">
        <f t="shared" si="59"/>
        <v/>
      </c>
      <c r="U579" s="80"/>
      <c r="AA579" s="42"/>
      <c r="AB579" s="44" t="str">
        <f>IF($P579="","0",VLOOKUP($P579,登録データ!$U$4:$V$21,2,FALSE))</f>
        <v>0</v>
      </c>
      <c r="AC579" s="44" t="str">
        <f t="shared" si="60"/>
        <v>00</v>
      </c>
      <c r="AD579" s="44" t="str">
        <f t="shared" si="61"/>
        <v/>
      </c>
      <c r="AE579" s="44" t="str">
        <f t="shared" si="56"/>
        <v>000000</v>
      </c>
      <c r="AF579" s="44" t="str">
        <f t="shared" si="57"/>
        <v/>
      </c>
      <c r="AG579" s="44" t="str">
        <f t="shared" si="62"/>
        <v/>
      </c>
      <c r="AH579" s="147" t="str">
        <f>IF($C579="","",IF($C579="@",0,IF(COUNTIF($C$21:$C$620,$C579)=1,0,1)))</f>
        <v/>
      </c>
      <c r="AI579" s="147" t="str">
        <f>IF($L579="","",IF(OR($L579="東京都",$L579="北海道",$L579="大阪府",$L579="京都府",RIGHT($L579,1)="県"),0,1))</f>
        <v/>
      </c>
    </row>
    <row r="580" spans="2:35">
      <c r="B580" s="130"/>
      <c r="C580" s="165"/>
      <c r="D580" s="154"/>
      <c r="E580" s="155"/>
      <c r="F580" s="156"/>
      <c r="G580" s="154"/>
      <c r="H580" s="155"/>
      <c r="I580" s="156"/>
      <c r="J580" s="154"/>
      <c r="K580" s="156"/>
      <c r="L580" s="154"/>
      <c r="M580" s="155"/>
      <c r="N580" s="156"/>
      <c r="O580" s="70" t="s">
        <v>171</v>
      </c>
      <c r="P580" s="39"/>
      <c r="Q580" s="66"/>
      <c r="R580" s="70" t="str">
        <f t="shared" si="58"/>
        <v/>
      </c>
      <c r="S580" s="66"/>
      <c r="T580" s="70" t="str">
        <f t="shared" si="59"/>
        <v/>
      </c>
      <c r="U580" s="67"/>
      <c r="AA580" s="42"/>
      <c r="AB580" s="44" t="str">
        <f>IF($P580="","0",VLOOKUP($P580,登録データ!$U$4:$V$21,2,FALSE))</f>
        <v>0</v>
      </c>
      <c r="AC580" s="44" t="str">
        <f t="shared" si="60"/>
        <v>00</v>
      </c>
      <c r="AD580" s="44" t="str">
        <f t="shared" si="61"/>
        <v/>
      </c>
      <c r="AE580" s="44" t="str">
        <f t="shared" si="56"/>
        <v>000000</v>
      </c>
      <c r="AF580" s="44" t="str">
        <f t="shared" si="57"/>
        <v/>
      </c>
      <c r="AG580" s="44" t="str">
        <f t="shared" si="62"/>
        <v/>
      </c>
      <c r="AH580" s="147"/>
      <c r="AI580" s="147"/>
    </row>
    <row r="581" spans="2:35" ht="19.5" thickBot="1">
      <c r="B581" s="150"/>
      <c r="C581" s="166"/>
      <c r="D581" s="157"/>
      <c r="E581" s="158"/>
      <c r="F581" s="159"/>
      <c r="G581" s="157"/>
      <c r="H581" s="158"/>
      <c r="I581" s="159"/>
      <c r="J581" s="157"/>
      <c r="K581" s="159"/>
      <c r="L581" s="157"/>
      <c r="M581" s="158"/>
      <c r="N581" s="159"/>
      <c r="O581" s="12" t="s">
        <v>206</v>
      </c>
      <c r="P581" s="79"/>
      <c r="Q581" s="50"/>
      <c r="R581" s="12" t="str">
        <f t="shared" si="58"/>
        <v/>
      </c>
      <c r="S581" s="50"/>
      <c r="T581" s="12" t="str">
        <f t="shared" si="59"/>
        <v/>
      </c>
      <c r="U581" s="77"/>
      <c r="AA581" s="42"/>
      <c r="AB581" s="44" t="str">
        <f>IF($P581="","0",VLOOKUP($P581,登録データ!$U$4:$V$21,2,FALSE))</f>
        <v>0</v>
      </c>
      <c r="AC581" s="44" t="str">
        <f t="shared" si="60"/>
        <v>00</v>
      </c>
      <c r="AD581" s="44" t="str">
        <f t="shared" si="61"/>
        <v/>
      </c>
      <c r="AE581" s="44" t="str">
        <f t="shared" si="56"/>
        <v>000000</v>
      </c>
      <c r="AF581" s="44" t="str">
        <f t="shared" si="57"/>
        <v/>
      </c>
      <c r="AG581" s="44" t="str">
        <f t="shared" si="62"/>
        <v/>
      </c>
      <c r="AH581" s="147"/>
      <c r="AI581" s="147"/>
    </row>
    <row r="582" spans="2:35" ht="19.5" thickTop="1">
      <c r="B582" s="130">
        <v>188</v>
      </c>
      <c r="C582" s="164"/>
      <c r="D582" s="151"/>
      <c r="E582" s="152"/>
      <c r="F582" s="153"/>
      <c r="G582" s="151"/>
      <c r="H582" s="152"/>
      <c r="I582" s="153"/>
      <c r="J582" s="151"/>
      <c r="K582" s="153"/>
      <c r="L582" s="151"/>
      <c r="M582" s="152"/>
      <c r="N582" s="153"/>
      <c r="O582" s="70" t="s">
        <v>170</v>
      </c>
      <c r="P582" s="76"/>
      <c r="Q582" s="52"/>
      <c r="R582" s="24" t="str">
        <f t="shared" si="58"/>
        <v/>
      </c>
      <c r="S582" s="52"/>
      <c r="T582" s="24" t="str">
        <f t="shared" si="59"/>
        <v/>
      </c>
      <c r="U582" s="80"/>
      <c r="AA582" s="42"/>
      <c r="AB582" s="44" t="str">
        <f>IF($P582="","0",VLOOKUP($P582,登録データ!$U$4:$V$21,2,FALSE))</f>
        <v>0</v>
      </c>
      <c r="AC582" s="44" t="str">
        <f t="shared" si="60"/>
        <v>00</v>
      </c>
      <c r="AD582" s="44" t="str">
        <f t="shared" si="61"/>
        <v/>
      </c>
      <c r="AE582" s="44" t="str">
        <f t="shared" si="56"/>
        <v>000000</v>
      </c>
      <c r="AF582" s="44" t="str">
        <f t="shared" si="57"/>
        <v/>
      </c>
      <c r="AG582" s="44" t="str">
        <f t="shared" si="62"/>
        <v/>
      </c>
      <c r="AH582" s="147" t="str">
        <f>IF($C582="","",IF($C582="@",0,IF(COUNTIF($C$21:$C$620,$C582)=1,0,1)))</f>
        <v/>
      </c>
      <c r="AI582" s="147" t="str">
        <f>IF($L582="","",IF(OR($L582="東京都",$L582="北海道",$L582="大阪府",$L582="京都府",RIGHT($L582,1)="県"),0,1))</f>
        <v/>
      </c>
    </row>
    <row r="583" spans="2:35">
      <c r="B583" s="130"/>
      <c r="C583" s="165"/>
      <c r="D583" s="154"/>
      <c r="E583" s="155"/>
      <c r="F583" s="156"/>
      <c r="G583" s="154"/>
      <c r="H583" s="155"/>
      <c r="I583" s="156"/>
      <c r="J583" s="154"/>
      <c r="K583" s="156"/>
      <c r="L583" s="154"/>
      <c r="M583" s="155"/>
      <c r="N583" s="156"/>
      <c r="O583" s="70" t="s">
        <v>171</v>
      </c>
      <c r="P583" s="39"/>
      <c r="Q583" s="66"/>
      <c r="R583" s="70" t="str">
        <f t="shared" si="58"/>
        <v/>
      </c>
      <c r="S583" s="66"/>
      <c r="T583" s="70" t="str">
        <f t="shared" si="59"/>
        <v/>
      </c>
      <c r="U583" s="67"/>
      <c r="AA583" s="42"/>
      <c r="AB583" s="44" t="str">
        <f>IF($P583="","0",VLOOKUP($P583,登録データ!$U$4:$V$21,2,FALSE))</f>
        <v>0</v>
      </c>
      <c r="AC583" s="44" t="str">
        <f t="shared" si="60"/>
        <v>00</v>
      </c>
      <c r="AD583" s="44" t="str">
        <f t="shared" si="61"/>
        <v/>
      </c>
      <c r="AE583" s="44" t="str">
        <f t="shared" si="56"/>
        <v>000000</v>
      </c>
      <c r="AF583" s="44" t="str">
        <f t="shared" si="57"/>
        <v/>
      </c>
      <c r="AG583" s="44" t="str">
        <f t="shared" si="62"/>
        <v/>
      </c>
      <c r="AH583" s="147"/>
      <c r="AI583" s="147"/>
    </row>
    <row r="584" spans="2:35" ht="19.5" thickBot="1">
      <c r="B584" s="150"/>
      <c r="C584" s="166"/>
      <c r="D584" s="157"/>
      <c r="E584" s="158"/>
      <c r="F584" s="159"/>
      <c r="G584" s="157"/>
      <c r="H584" s="158"/>
      <c r="I584" s="159"/>
      <c r="J584" s="157"/>
      <c r="K584" s="159"/>
      <c r="L584" s="157"/>
      <c r="M584" s="158"/>
      <c r="N584" s="159"/>
      <c r="O584" s="12" t="s">
        <v>206</v>
      </c>
      <c r="P584" s="79"/>
      <c r="Q584" s="50"/>
      <c r="R584" s="12" t="str">
        <f t="shared" si="58"/>
        <v/>
      </c>
      <c r="S584" s="50"/>
      <c r="T584" s="12" t="str">
        <f t="shared" si="59"/>
        <v/>
      </c>
      <c r="U584" s="77"/>
      <c r="AA584" s="42"/>
      <c r="AB584" s="44" t="str">
        <f>IF($P584="","0",VLOOKUP($P584,登録データ!$U$4:$V$21,2,FALSE))</f>
        <v>0</v>
      </c>
      <c r="AC584" s="44" t="str">
        <f t="shared" si="60"/>
        <v>00</v>
      </c>
      <c r="AD584" s="44" t="str">
        <f t="shared" si="61"/>
        <v/>
      </c>
      <c r="AE584" s="44" t="str">
        <f t="shared" si="56"/>
        <v>000000</v>
      </c>
      <c r="AF584" s="44" t="str">
        <f t="shared" si="57"/>
        <v/>
      </c>
      <c r="AG584" s="44" t="str">
        <f t="shared" si="62"/>
        <v/>
      </c>
      <c r="AH584" s="147"/>
      <c r="AI584" s="147"/>
    </row>
    <row r="585" spans="2:35" ht="19.5" thickTop="1">
      <c r="B585" s="130">
        <v>189</v>
      </c>
      <c r="C585" s="164"/>
      <c r="D585" s="151"/>
      <c r="E585" s="152"/>
      <c r="F585" s="153"/>
      <c r="G585" s="151"/>
      <c r="H585" s="152"/>
      <c r="I585" s="153"/>
      <c r="J585" s="151"/>
      <c r="K585" s="153"/>
      <c r="L585" s="151"/>
      <c r="M585" s="152"/>
      <c r="N585" s="153"/>
      <c r="O585" s="70" t="s">
        <v>170</v>
      </c>
      <c r="P585" s="76"/>
      <c r="Q585" s="52"/>
      <c r="R585" s="24" t="str">
        <f t="shared" si="58"/>
        <v/>
      </c>
      <c r="S585" s="52"/>
      <c r="T585" s="24" t="str">
        <f t="shared" si="59"/>
        <v/>
      </c>
      <c r="U585" s="80"/>
      <c r="AA585" s="42"/>
      <c r="AB585" s="44" t="str">
        <f>IF($P585="","0",VLOOKUP($P585,登録データ!$U$4:$V$21,2,FALSE))</f>
        <v>0</v>
      </c>
      <c r="AC585" s="44" t="str">
        <f t="shared" si="60"/>
        <v>00</v>
      </c>
      <c r="AD585" s="44" t="str">
        <f t="shared" si="61"/>
        <v/>
      </c>
      <c r="AE585" s="44" t="str">
        <f t="shared" si="56"/>
        <v>000000</v>
      </c>
      <c r="AF585" s="44" t="str">
        <f t="shared" si="57"/>
        <v/>
      </c>
      <c r="AG585" s="44" t="str">
        <f t="shared" si="62"/>
        <v/>
      </c>
      <c r="AH585" s="147" t="str">
        <f>IF($C585="","",IF($C585="@",0,IF(COUNTIF($C$21:$C$620,$C585)=1,0,1)))</f>
        <v/>
      </c>
      <c r="AI585" s="147" t="str">
        <f>IF($L585="","",IF(OR($L585="東京都",$L585="北海道",$L585="大阪府",$L585="京都府",RIGHT($L585,1)="県"),0,1))</f>
        <v/>
      </c>
    </row>
    <row r="586" spans="2:35">
      <c r="B586" s="130"/>
      <c r="C586" s="165"/>
      <c r="D586" s="154"/>
      <c r="E586" s="155"/>
      <c r="F586" s="156"/>
      <c r="G586" s="154"/>
      <c r="H586" s="155"/>
      <c r="I586" s="156"/>
      <c r="J586" s="154"/>
      <c r="K586" s="156"/>
      <c r="L586" s="154"/>
      <c r="M586" s="155"/>
      <c r="N586" s="156"/>
      <c r="O586" s="70" t="s">
        <v>171</v>
      </c>
      <c r="P586" s="39"/>
      <c r="Q586" s="66"/>
      <c r="R586" s="70" t="str">
        <f t="shared" si="58"/>
        <v/>
      </c>
      <c r="S586" s="66"/>
      <c r="T586" s="70" t="str">
        <f t="shared" si="59"/>
        <v/>
      </c>
      <c r="U586" s="67"/>
      <c r="AA586" s="42"/>
      <c r="AB586" s="44" t="str">
        <f>IF($P586="","0",VLOOKUP($P586,登録データ!$U$4:$V$21,2,FALSE))</f>
        <v>0</v>
      </c>
      <c r="AC586" s="44" t="str">
        <f t="shared" si="60"/>
        <v>00</v>
      </c>
      <c r="AD586" s="44" t="str">
        <f t="shared" si="61"/>
        <v/>
      </c>
      <c r="AE586" s="44" t="str">
        <f t="shared" si="56"/>
        <v>000000</v>
      </c>
      <c r="AF586" s="44" t="str">
        <f t="shared" si="57"/>
        <v/>
      </c>
      <c r="AG586" s="44" t="str">
        <f t="shared" si="62"/>
        <v/>
      </c>
      <c r="AH586" s="147"/>
      <c r="AI586" s="147"/>
    </row>
    <row r="587" spans="2:35" ht="19.5" thickBot="1">
      <c r="B587" s="150"/>
      <c r="C587" s="166"/>
      <c r="D587" s="157"/>
      <c r="E587" s="158"/>
      <c r="F587" s="159"/>
      <c r="G587" s="157"/>
      <c r="H587" s="158"/>
      <c r="I587" s="159"/>
      <c r="J587" s="157"/>
      <c r="K587" s="159"/>
      <c r="L587" s="157"/>
      <c r="M587" s="158"/>
      <c r="N587" s="159"/>
      <c r="O587" s="12" t="s">
        <v>206</v>
      </c>
      <c r="P587" s="79"/>
      <c r="Q587" s="50"/>
      <c r="R587" s="12" t="str">
        <f t="shared" si="58"/>
        <v/>
      </c>
      <c r="S587" s="50"/>
      <c r="T587" s="12" t="str">
        <f t="shared" si="59"/>
        <v/>
      </c>
      <c r="U587" s="77"/>
      <c r="AA587" s="42"/>
      <c r="AB587" s="44" t="str">
        <f>IF($P587="","0",VLOOKUP($P587,登録データ!$U$4:$V$21,2,FALSE))</f>
        <v>0</v>
      </c>
      <c r="AC587" s="44" t="str">
        <f t="shared" si="60"/>
        <v>00</v>
      </c>
      <c r="AD587" s="44" t="str">
        <f t="shared" si="61"/>
        <v/>
      </c>
      <c r="AE587" s="44" t="str">
        <f t="shared" si="56"/>
        <v>000000</v>
      </c>
      <c r="AF587" s="44" t="str">
        <f t="shared" si="57"/>
        <v/>
      </c>
      <c r="AG587" s="44" t="str">
        <f t="shared" si="62"/>
        <v/>
      </c>
      <c r="AH587" s="147"/>
      <c r="AI587" s="147"/>
    </row>
    <row r="588" spans="2:35" ht="19.5" thickTop="1">
      <c r="B588" s="130">
        <v>190</v>
      </c>
      <c r="C588" s="164"/>
      <c r="D588" s="151"/>
      <c r="E588" s="152"/>
      <c r="F588" s="153"/>
      <c r="G588" s="151"/>
      <c r="H588" s="152"/>
      <c r="I588" s="153"/>
      <c r="J588" s="151"/>
      <c r="K588" s="153"/>
      <c r="L588" s="151"/>
      <c r="M588" s="152"/>
      <c r="N588" s="153"/>
      <c r="O588" s="70" t="s">
        <v>170</v>
      </c>
      <c r="P588" s="76"/>
      <c r="Q588" s="52"/>
      <c r="R588" s="24" t="str">
        <f t="shared" si="58"/>
        <v/>
      </c>
      <c r="S588" s="52"/>
      <c r="T588" s="24" t="str">
        <f t="shared" si="59"/>
        <v/>
      </c>
      <c r="U588" s="80"/>
      <c r="AA588" s="42"/>
      <c r="AB588" s="44" t="str">
        <f>IF($P588="","0",VLOOKUP($P588,登録データ!$U$4:$V$21,2,FALSE))</f>
        <v>0</v>
      </c>
      <c r="AC588" s="44" t="str">
        <f t="shared" si="60"/>
        <v>00</v>
      </c>
      <c r="AD588" s="44" t="str">
        <f t="shared" si="61"/>
        <v/>
      </c>
      <c r="AE588" s="44" t="str">
        <f t="shared" si="56"/>
        <v>000000</v>
      </c>
      <c r="AF588" s="44" t="str">
        <f t="shared" si="57"/>
        <v/>
      </c>
      <c r="AG588" s="44" t="str">
        <f t="shared" si="62"/>
        <v/>
      </c>
      <c r="AH588" s="147" t="str">
        <f>IF($C588="","",IF($C588="@",0,IF(COUNTIF($C$21:$C$620,$C588)=1,0,1)))</f>
        <v/>
      </c>
      <c r="AI588" s="147" t="str">
        <f>IF($L588="","",IF(OR($L588="東京都",$L588="北海道",$L588="大阪府",$L588="京都府",RIGHT($L588,1)="県"),0,1))</f>
        <v/>
      </c>
    </row>
    <row r="589" spans="2:35">
      <c r="B589" s="130"/>
      <c r="C589" s="165"/>
      <c r="D589" s="154"/>
      <c r="E589" s="155"/>
      <c r="F589" s="156"/>
      <c r="G589" s="154"/>
      <c r="H589" s="155"/>
      <c r="I589" s="156"/>
      <c r="J589" s="154"/>
      <c r="K589" s="156"/>
      <c r="L589" s="154"/>
      <c r="M589" s="155"/>
      <c r="N589" s="156"/>
      <c r="O589" s="70" t="s">
        <v>171</v>
      </c>
      <c r="P589" s="39"/>
      <c r="Q589" s="66"/>
      <c r="R589" s="70" t="str">
        <f t="shared" si="58"/>
        <v/>
      </c>
      <c r="S589" s="66"/>
      <c r="T589" s="70" t="str">
        <f t="shared" si="59"/>
        <v/>
      </c>
      <c r="U589" s="67"/>
      <c r="AA589" s="42"/>
      <c r="AB589" s="44" t="str">
        <f>IF($P589="","0",VLOOKUP($P589,登録データ!$U$4:$V$21,2,FALSE))</f>
        <v>0</v>
      </c>
      <c r="AC589" s="44" t="str">
        <f t="shared" si="60"/>
        <v>00</v>
      </c>
      <c r="AD589" s="44" t="str">
        <f t="shared" si="61"/>
        <v/>
      </c>
      <c r="AE589" s="44" t="str">
        <f t="shared" si="56"/>
        <v>000000</v>
      </c>
      <c r="AF589" s="44" t="str">
        <f t="shared" si="57"/>
        <v/>
      </c>
      <c r="AG589" s="44" t="str">
        <f t="shared" si="62"/>
        <v/>
      </c>
      <c r="AH589" s="147"/>
      <c r="AI589" s="147"/>
    </row>
    <row r="590" spans="2:35" ht="19.5" thickBot="1">
      <c r="B590" s="150"/>
      <c r="C590" s="166"/>
      <c r="D590" s="157"/>
      <c r="E590" s="158"/>
      <c r="F590" s="159"/>
      <c r="G590" s="157"/>
      <c r="H590" s="158"/>
      <c r="I590" s="159"/>
      <c r="J590" s="157"/>
      <c r="K590" s="159"/>
      <c r="L590" s="157"/>
      <c r="M590" s="158"/>
      <c r="N590" s="159"/>
      <c r="O590" s="12" t="s">
        <v>206</v>
      </c>
      <c r="P590" s="79"/>
      <c r="Q590" s="50"/>
      <c r="R590" s="12" t="str">
        <f t="shared" si="58"/>
        <v/>
      </c>
      <c r="S590" s="50"/>
      <c r="T590" s="12" t="str">
        <f t="shared" si="59"/>
        <v/>
      </c>
      <c r="U590" s="77"/>
      <c r="AA590" s="42"/>
      <c r="AB590" s="44" t="str">
        <f>IF($P590="","0",VLOOKUP($P590,登録データ!$U$4:$V$21,2,FALSE))</f>
        <v>0</v>
      </c>
      <c r="AC590" s="44" t="str">
        <f t="shared" si="60"/>
        <v>00</v>
      </c>
      <c r="AD590" s="44" t="str">
        <f t="shared" si="61"/>
        <v/>
      </c>
      <c r="AE590" s="44" t="str">
        <f t="shared" si="56"/>
        <v>000000</v>
      </c>
      <c r="AF590" s="44" t="str">
        <f t="shared" si="57"/>
        <v/>
      </c>
      <c r="AG590" s="44" t="str">
        <f t="shared" si="62"/>
        <v/>
      </c>
      <c r="AH590" s="147"/>
      <c r="AI590" s="147"/>
    </row>
    <row r="591" spans="2:35" ht="19.5" thickTop="1">
      <c r="B591" s="130">
        <v>191</v>
      </c>
      <c r="C591" s="164"/>
      <c r="D591" s="151"/>
      <c r="E591" s="152"/>
      <c r="F591" s="153"/>
      <c r="G591" s="151"/>
      <c r="H591" s="152"/>
      <c r="I591" s="153"/>
      <c r="J591" s="151"/>
      <c r="K591" s="153"/>
      <c r="L591" s="151"/>
      <c r="M591" s="152"/>
      <c r="N591" s="153"/>
      <c r="O591" s="70" t="s">
        <v>170</v>
      </c>
      <c r="P591" s="76"/>
      <c r="Q591" s="52"/>
      <c r="R591" s="24" t="str">
        <f t="shared" si="58"/>
        <v/>
      </c>
      <c r="S591" s="52"/>
      <c r="T591" s="24" t="str">
        <f t="shared" si="59"/>
        <v/>
      </c>
      <c r="U591" s="80"/>
      <c r="AA591" s="42"/>
      <c r="AB591" s="44" t="str">
        <f>IF($P591="","0",VLOOKUP($P591,登録データ!$U$4:$V$21,2,FALSE))</f>
        <v>0</v>
      </c>
      <c r="AC591" s="44" t="str">
        <f t="shared" si="60"/>
        <v>00</v>
      </c>
      <c r="AD591" s="44" t="str">
        <f t="shared" si="61"/>
        <v/>
      </c>
      <c r="AE591" s="44" t="str">
        <f t="shared" si="56"/>
        <v>000000</v>
      </c>
      <c r="AF591" s="44" t="str">
        <f t="shared" si="57"/>
        <v/>
      </c>
      <c r="AG591" s="44" t="str">
        <f t="shared" si="62"/>
        <v/>
      </c>
      <c r="AH591" s="147" t="str">
        <f>IF($C591="","",IF($C591="@",0,IF(COUNTIF($C$21:$C$620,$C591)=1,0,1)))</f>
        <v/>
      </c>
      <c r="AI591" s="147" t="str">
        <f>IF($L591="","",IF(OR($L591="東京都",$L591="北海道",$L591="大阪府",$L591="京都府",RIGHT($L591,1)="県"),0,1))</f>
        <v/>
      </c>
    </row>
    <row r="592" spans="2:35">
      <c r="B592" s="130"/>
      <c r="C592" s="165"/>
      <c r="D592" s="154"/>
      <c r="E592" s="155"/>
      <c r="F592" s="156"/>
      <c r="G592" s="154"/>
      <c r="H592" s="155"/>
      <c r="I592" s="156"/>
      <c r="J592" s="154"/>
      <c r="K592" s="156"/>
      <c r="L592" s="154"/>
      <c r="M592" s="155"/>
      <c r="N592" s="156"/>
      <c r="O592" s="70" t="s">
        <v>171</v>
      </c>
      <c r="P592" s="39"/>
      <c r="Q592" s="66"/>
      <c r="R592" s="70" t="str">
        <f t="shared" si="58"/>
        <v/>
      </c>
      <c r="S592" s="66"/>
      <c r="T592" s="70" t="str">
        <f t="shared" si="59"/>
        <v/>
      </c>
      <c r="U592" s="67"/>
      <c r="AA592" s="42"/>
      <c r="AB592" s="44" t="str">
        <f>IF($P592="","0",VLOOKUP($P592,登録データ!$U$4:$V$21,2,FALSE))</f>
        <v>0</v>
      </c>
      <c r="AC592" s="44" t="str">
        <f t="shared" si="60"/>
        <v>00</v>
      </c>
      <c r="AD592" s="44" t="str">
        <f t="shared" si="61"/>
        <v/>
      </c>
      <c r="AE592" s="44" t="str">
        <f t="shared" si="56"/>
        <v>000000</v>
      </c>
      <c r="AF592" s="44" t="str">
        <f t="shared" si="57"/>
        <v/>
      </c>
      <c r="AG592" s="44" t="str">
        <f t="shared" si="62"/>
        <v/>
      </c>
      <c r="AH592" s="147"/>
      <c r="AI592" s="147"/>
    </row>
    <row r="593" spans="2:35" ht="19.5" thickBot="1">
      <c r="B593" s="150"/>
      <c r="C593" s="166"/>
      <c r="D593" s="157"/>
      <c r="E593" s="158"/>
      <c r="F593" s="159"/>
      <c r="G593" s="157"/>
      <c r="H593" s="158"/>
      <c r="I593" s="159"/>
      <c r="J593" s="157"/>
      <c r="K593" s="159"/>
      <c r="L593" s="157"/>
      <c r="M593" s="158"/>
      <c r="N593" s="159"/>
      <c r="O593" s="12" t="s">
        <v>206</v>
      </c>
      <c r="P593" s="79"/>
      <c r="Q593" s="50"/>
      <c r="R593" s="12" t="str">
        <f t="shared" si="58"/>
        <v/>
      </c>
      <c r="S593" s="50"/>
      <c r="T593" s="12" t="str">
        <f t="shared" si="59"/>
        <v/>
      </c>
      <c r="U593" s="77"/>
      <c r="AA593" s="42"/>
      <c r="AB593" s="44" t="str">
        <f>IF($P593="","0",VLOOKUP($P593,登録データ!$U$4:$V$21,2,FALSE))</f>
        <v>0</v>
      </c>
      <c r="AC593" s="44" t="str">
        <f t="shared" si="60"/>
        <v>00</v>
      </c>
      <c r="AD593" s="44" t="str">
        <f t="shared" si="61"/>
        <v/>
      </c>
      <c r="AE593" s="44" t="str">
        <f t="shared" si="56"/>
        <v>000000</v>
      </c>
      <c r="AF593" s="44" t="str">
        <f t="shared" si="57"/>
        <v/>
      </c>
      <c r="AG593" s="44" t="str">
        <f t="shared" si="62"/>
        <v/>
      </c>
      <c r="AH593" s="147"/>
      <c r="AI593" s="147"/>
    </row>
    <row r="594" spans="2:35" ht="19.5" thickTop="1">
      <c r="B594" s="130">
        <v>192</v>
      </c>
      <c r="C594" s="164"/>
      <c r="D594" s="151"/>
      <c r="E594" s="152"/>
      <c r="F594" s="153"/>
      <c r="G594" s="151"/>
      <c r="H594" s="152"/>
      <c r="I594" s="153"/>
      <c r="J594" s="151"/>
      <c r="K594" s="153"/>
      <c r="L594" s="151"/>
      <c r="M594" s="152"/>
      <c r="N594" s="153"/>
      <c r="O594" s="70" t="s">
        <v>170</v>
      </c>
      <c r="P594" s="76"/>
      <c r="Q594" s="52"/>
      <c r="R594" s="24" t="str">
        <f t="shared" si="58"/>
        <v/>
      </c>
      <c r="S594" s="52"/>
      <c r="T594" s="24" t="str">
        <f t="shared" si="59"/>
        <v/>
      </c>
      <c r="U594" s="80"/>
      <c r="AA594" s="42"/>
      <c r="AB594" s="44" t="str">
        <f>IF($P594="","0",VLOOKUP($P594,登録データ!$U$4:$V$21,2,FALSE))</f>
        <v>0</v>
      </c>
      <c r="AC594" s="44" t="str">
        <f t="shared" si="60"/>
        <v>00</v>
      </c>
      <c r="AD594" s="44" t="str">
        <f t="shared" si="61"/>
        <v/>
      </c>
      <c r="AE594" s="44" t="str">
        <f t="shared" si="56"/>
        <v>000000</v>
      </c>
      <c r="AF594" s="44" t="str">
        <f t="shared" si="57"/>
        <v/>
      </c>
      <c r="AG594" s="44" t="str">
        <f t="shared" si="62"/>
        <v/>
      </c>
      <c r="AH594" s="147" t="str">
        <f>IF($C594="","",IF($C594="@",0,IF(COUNTIF($C$21:$C$620,$C594)=1,0,1)))</f>
        <v/>
      </c>
      <c r="AI594" s="147" t="str">
        <f>IF($L594="","",IF(OR($L594="東京都",$L594="北海道",$L594="大阪府",$L594="京都府",RIGHT($L594,1)="県"),0,1))</f>
        <v/>
      </c>
    </row>
    <row r="595" spans="2:35">
      <c r="B595" s="130"/>
      <c r="C595" s="165"/>
      <c r="D595" s="154"/>
      <c r="E595" s="155"/>
      <c r="F595" s="156"/>
      <c r="G595" s="154"/>
      <c r="H595" s="155"/>
      <c r="I595" s="156"/>
      <c r="J595" s="154"/>
      <c r="K595" s="156"/>
      <c r="L595" s="154"/>
      <c r="M595" s="155"/>
      <c r="N595" s="156"/>
      <c r="O595" s="70" t="s">
        <v>171</v>
      </c>
      <c r="P595" s="39"/>
      <c r="Q595" s="66"/>
      <c r="R595" s="70" t="str">
        <f t="shared" si="58"/>
        <v/>
      </c>
      <c r="S595" s="66"/>
      <c r="T595" s="70" t="str">
        <f t="shared" si="59"/>
        <v/>
      </c>
      <c r="U595" s="67"/>
      <c r="AA595" s="42"/>
      <c r="AB595" s="44" t="str">
        <f>IF($P595="","0",VLOOKUP($P595,登録データ!$U$4:$V$21,2,FALSE))</f>
        <v>0</v>
      </c>
      <c r="AC595" s="44" t="str">
        <f t="shared" si="60"/>
        <v>00</v>
      </c>
      <c r="AD595" s="44" t="str">
        <f t="shared" si="61"/>
        <v/>
      </c>
      <c r="AE595" s="44" t="str">
        <f t="shared" si="56"/>
        <v>000000</v>
      </c>
      <c r="AF595" s="44" t="str">
        <f t="shared" si="57"/>
        <v/>
      </c>
      <c r="AG595" s="44" t="str">
        <f t="shared" si="62"/>
        <v/>
      </c>
      <c r="AH595" s="147"/>
      <c r="AI595" s="147"/>
    </row>
    <row r="596" spans="2:35" ht="19.5" thickBot="1">
      <c r="B596" s="150"/>
      <c r="C596" s="166"/>
      <c r="D596" s="157"/>
      <c r="E596" s="158"/>
      <c r="F596" s="159"/>
      <c r="G596" s="157"/>
      <c r="H596" s="158"/>
      <c r="I596" s="159"/>
      <c r="J596" s="157"/>
      <c r="K596" s="159"/>
      <c r="L596" s="157"/>
      <c r="M596" s="158"/>
      <c r="N596" s="159"/>
      <c r="O596" s="12" t="s">
        <v>206</v>
      </c>
      <c r="P596" s="79"/>
      <c r="Q596" s="50"/>
      <c r="R596" s="12" t="str">
        <f t="shared" si="58"/>
        <v/>
      </c>
      <c r="S596" s="50"/>
      <c r="T596" s="12" t="str">
        <f t="shared" si="59"/>
        <v/>
      </c>
      <c r="U596" s="77"/>
      <c r="AA596" s="42"/>
      <c r="AB596" s="44" t="str">
        <f>IF($P596="","0",VLOOKUP($P596,登録データ!$U$4:$V$21,2,FALSE))</f>
        <v>0</v>
      </c>
      <c r="AC596" s="44" t="str">
        <f t="shared" si="60"/>
        <v>00</v>
      </c>
      <c r="AD596" s="44" t="str">
        <f t="shared" si="61"/>
        <v/>
      </c>
      <c r="AE596" s="44" t="str">
        <f t="shared" si="56"/>
        <v>000000</v>
      </c>
      <c r="AF596" s="44" t="str">
        <f t="shared" si="57"/>
        <v/>
      </c>
      <c r="AG596" s="44" t="str">
        <f t="shared" si="62"/>
        <v/>
      </c>
      <c r="AH596" s="147"/>
      <c r="AI596" s="147"/>
    </row>
    <row r="597" spans="2:35" ht="19.5" thickTop="1">
      <c r="B597" s="130">
        <v>193</v>
      </c>
      <c r="C597" s="164"/>
      <c r="D597" s="151"/>
      <c r="E597" s="152"/>
      <c r="F597" s="153"/>
      <c r="G597" s="151"/>
      <c r="H597" s="152"/>
      <c r="I597" s="153"/>
      <c r="J597" s="151"/>
      <c r="K597" s="153"/>
      <c r="L597" s="151"/>
      <c r="M597" s="152"/>
      <c r="N597" s="153"/>
      <c r="O597" s="70" t="s">
        <v>170</v>
      </c>
      <c r="P597" s="76"/>
      <c r="Q597" s="52"/>
      <c r="R597" s="24" t="str">
        <f t="shared" si="58"/>
        <v/>
      </c>
      <c r="S597" s="52"/>
      <c r="T597" s="24" t="str">
        <f t="shared" si="59"/>
        <v/>
      </c>
      <c r="U597" s="80"/>
      <c r="AA597" s="42"/>
      <c r="AB597" s="44" t="str">
        <f>IF($P597="","0",VLOOKUP($P597,登録データ!$U$4:$V$21,2,FALSE))</f>
        <v>0</v>
      </c>
      <c r="AC597" s="44" t="str">
        <f t="shared" si="60"/>
        <v>00</v>
      </c>
      <c r="AD597" s="44" t="str">
        <f t="shared" si="61"/>
        <v/>
      </c>
      <c r="AE597" s="44" t="str">
        <f t="shared" ref="AE597:AE620" si="63">IF($AD597=2,IF($S597="","0000",CONCATENATE(RIGHT($S597+100,2),$AC597)),IF($S597="","000000",CONCATENATE(RIGHT($Q597+100,2),RIGHT($S597+100,2),$AC597)))</f>
        <v>000000</v>
      </c>
      <c r="AF597" s="44" t="str">
        <f t="shared" ref="AF597:AF620" si="64">IF($P597="","",CONCATENATE($AB597," ",IF($AD597=1,RIGHT($AE597+10000000,7),RIGHT($AE597+100000,5))))</f>
        <v/>
      </c>
      <c r="AG597" s="44" t="str">
        <f t="shared" si="62"/>
        <v/>
      </c>
      <c r="AH597" s="147" t="str">
        <f>IF($C597="","",IF($C597="@",0,IF(COUNTIF($C$21:$C$620,$C597)=1,0,1)))</f>
        <v/>
      </c>
      <c r="AI597" s="147" t="str">
        <f>IF($L597="","",IF(OR($L597="東京都",$L597="北海道",$L597="大阪府",$L597="京都府",RIGHT($L597,1)="県"),0,1))</f>
        <v/>
      </c>
    </row>
    <row r="598" spans="2:35">
      <c r="B598" s="130"/>
      <c r="C598" s="165"/>
      <c r="D598" s="154"/>
      <c r="E598" s="155"/>
      <c r="F598" s="156"/>
      <c r="G598" s="154"/>
      <c r="H598" s="155"/>
      <c r="I598" s="156"/>
      <c r="J598" s="154"/>
      <c r="K598" s="156"/>
      <c r="L598" s="154"/>
      <c r="M598" s="155"/>
      <c r="N598" s="156"/>
      <c r="O598" s="70" t="s">
        <v>171</v>
      </c>
      <c r="P598" s="39"/>
      <c r="Q598" s="66"/>
      <c r="R598" s="70" t="str">
        <f t="shared" ref="R598:R620" si="65">IF($P598="","",IF(OR(RIGHT($P598,1)="m",RIGHT($P598,1)="H"),"分",""))</f>
        <v/>
      </c>
      <c r="S598" s="66"/>
      <c r="T598" s="70" t="str">
        <f t="shared" ref="T598:T620" si="66">IF($P598="","",IF(OR(RIGHT($P598,1)="m",RIGHT($P598,1)="H"),"秒","m"))</f>
        <v/>
      </c>
      <c r="U598" s="67"/>
      <c r="AA598" s="42"/>
      <c r="AB598" s="44" t="str">
        <f>IF($P598="","0",VLOOKUP($P598,登録データ!$U$4:$V$21,2,FALSE))</f>
        <v>0</v>
      </c>
      <c r="AC598" s="44" t="str">
        <f t="shared" ref="AC598:AC620" si="67">IF($U598="","00",IF(LEN($U598)=1,$U598*10,$U598))</f>
        <v>00</v>
      </c>
      <c r="AD598" s="44" t="str">
        <f t="shared" ref="AD598:AD620" si="68">IF($P598="","",IF(OR(RIGHT($P598,1)="m",RIGHT($P598,1)="H"),1,2))</f>
        <v/>
      </c>
      <c r="AE598" s="44" t="str">
        <f t="shared" si="63"/>
        <v>000000</v>
      </c>
      <c r="AF598" s="44" t="str">
        <f t="shared" si="64"/>
        <v/>
      </c>
      <c r="AG598" s="44" t="str">
        <f t="shared" ref="AG598:AG620" si="69">IF($S598="","",IF(OR(VALUE($S598)&lt;60,$T598="m"),0,1))</f>
        <v/>
      </c>
      <c r="AH598" s="147"/>
      <c r="AI598" s="147"/>
    </row>
    <row r="599" spans="2:35" ht="19.5" thickBot="1">
      <c r="B599" s="150"/>
      <c r="C599" s="166"/>
      <c r="D599" s="157"/>
      <c r="E599" s="158"/>
      <c r="F599" s="159"/>
      <c r="G599" s="157"/>
      <c r="H599" s="158"/>
      <c r="I599" s="159"/>
      <c r="J599" s="157"/>
      <c r="K599" s="159"/>
      <c r="L599" s="157"/>
      <c r="M599" s="158"/>
      <c r="N599" s="159"/>
      <c r="O599" s="12" t="s">
        <v>206</v>
      </c>
      <c r="P599" s="79"/>
      <c r="Q599" s="50"/>
      <c r="R599" s="12" t="str">
        <f t="shared" si="65"/>
        <v/>
      </c>
      <c r="S599" s="50"/>
      <c r="T599" s="12" t="str">
        <f t="shared" si="66"/>
        <v/>
      </c>
      <c r="U599" s="77"/>
      <c r="AA599" s="42"/>
      <c r="AB599" s="44" t="str">
        <f>IF($P599="","0",VLOOKUP($P599,登録データ!$U$4:$V$21,2,FALSE))</f>
        <v>0</v>
      </c>
      <c r="AC599" s="44" t="str">
        <f t="shared" si="67"/>
        <v>00</v>
      </c>
      <c r="AD599" s="44" t="str">
        <f t="shared" si="68"/>
        <v/>
      </c>
      <c r="AE599" s="44" t="str">
        <f t="shared" si="63"/>
        <v>000000</v>
      </c>
      <c r="AF599" s="44" t="str">
        <f t="shared" si="64"/>
        <v/>
      </c>
      <c r="AG599" s="44" t="str">
        <f t="shared" si="69"/>
        <v/>
      </c>
      <c r="AH599" s="147"/>
      <c r="AI599" s="147"/>
    </row>
    <row r="600" spans="2:35" ht="19.5" thickTop="1">
      <c r="B600" s="130">
        <v>194</v>
      </c>
      <c r="C600" s="164"/>
      <c r="D600" s="151"/>
      <c r="E600" s="152"/>
      <c r="F600" s="153"/>
      <c r="G600" s="151"/>
      <c r="H600" s="152"/>
      <c r="I600" s="153"/>
      <c r="J600" s="151"/>
      <c r="K600" s="153"/>
      <c r="L600" s="151"/>
      <c r="M600" s="152"/>
      <c r="N600" s="153"/>
      <c r="O600" s="70" t="s">
        <v>170</v>
      </c>
      <c r="P600" s="76"/>
      <c r="Q600" s="52"/>
      <c r="R600" s="24" t="str">
        <f t="shared" si="65"/>
        <v/>
      </c>
      <c r="S600" s="52"/>
      <c r="T600" s="24" t="str">
        <f t="shared" si="66"/>
        <v/>
      </c>
      <c r="U600" s="80"/>
      <c r="AA600" s="42"/>
      <c r="AB600" s="44" t="str">
        <f>IF($P600="","0",VLOOKUP($P600,登録データ!$U$4:$V$21,2,FALSE))</f>
        <v>0</v>
      </c>
      <c r="AC600" s="44" t="str">
        <f t="shared" si="67"/>
        <v>00</v>
      </c>
      <c r="AD600" s="44" t="str">
        <f t="shared" si="68"/>
        <v/>
      </c>
      <c r="AE600" s="44" t="str">
        <f t="shared" si="63"/>
        <v>000000</v>
      </c>
      <c r="AF600" s="44" t="str">
        <f t="shared" si="64"/>
        <v/>
      </c>
      <c r="AG600" s="44" t="str">
        <f t="shared" si="69"/>
        <v/>
      </c>
      <c r="AH600" s="147" t="str">
        <f>IF($C600="","",IF($C600="@",0,IF(COUNTIF($C$21:$C$620,$C600)=1,0,1)))</f>
        <v/>
      </c>
      <c r="AI600" s="147" t="str">
        <f>IF($L600="","",IF(OR($L600="東京都",$L600="北海道",$L600="大阪府",$L600="京都府",RIGHT($L600,1)="県"),0,1))</f>
        <v/>
      </c>
    </row>
    <row r="601" spans="2:35">
      <c r="B601" s="130"/>
      <c r="C601" s="165"/>
      <c r="D601" s="154"/>
      <c r="E601" s="155"/>
      <c r="F601" s="156"/>
      <c r="G601" s="154"/>
      <c r="H601" s="155"/>
      <c r="I601" s="156"/>
      <c r="J601" s="154"/>
      <c r="K601" s="156"/>
      <c r="L601" s="154"/>
      <c r="M601" s="155"/>
      <c r="N601" s="156"/>
      <c r="O601" s="70" t="s">
        <v>171</v>
      </c>
      <c r="P601" s="39"/>
      <c r="Q601" s="66"/>
      <c r="R601" s="70" t="str">
        <f t="shared" si="65"/>
        <v/>
      </c>
      <c r="S601" s="66"/>
      <c r="T601" s="70" t="str">
        <f t="shared" si="66"/>
        <v/>
      </c>
      <c r="U601" s="67"/>
      <c r="AA601" s="42"/>
      <c r="AB601" s="44" t="str">
        <f>IF($P601="","0",VLOOKUP($P601,登録データ!$U$4:$V$21,2,FALSE))</f>
        <v>0</v>
      </c>
      <c r="AC601" s="44" t="str">
        <f t="shared" si="67"/>
        <v>00</v>
      </c>
      <c r="AD601" s="44" t="str">
        <f t="shared" si="68"/>
        <v/>
      </c>
      <c r="AE601" s="44" t="str">
        <f t="shared" si="63"/>
        <v>000000</v>
      </c>
      <c r="AF601" s="44" t="str">
        <f t="shared" si="64"/>
        <v/>
      </c>
      <c r="AG601" s="44" t="str">
        <f t="shared" si="69"/>
        <v/>
      </c>
      <c r="AH601" s="147"/>
      <c r="AI601" s="147"/>
    </row>
    <row r="602" spans="2:35" ht="19.5" thickBot="1">
      <c r="B602" s="150"/>
      <c r="C602" s="166"/>
      <c r="D602" s="157"/>
      <c r="E602" s="158"/>
      <c r="F602" s="159"/>
      <c r="G602" s="157"/>
      <c r="H602" s="158"/>
      <c r="I602" s="159"/>
      <c r="J602" s="157"/>
      <c r="K602" s="159"/>
      <c r="L602" s="157"/>
      <c r="M602" s="158"/>
      <c r="N602" s="159"/>
      <c r="O602" s="12" t="s">
        <v>206</v>
      </c>
      <c r="P602" s="79"/>
      <c r="Q602" s="50"/>
      <c r="R602" s="12" t="str">
        <f t="shared" si="65"/>
        <v/>
      </c>
      <c r="S602" s="50"/>
      <c r="T602" s="12" t="str">
        <f t="shared" si="66"/>
        <v/>
      </c>
      <c r="U602" s="77"/>
      <c r="AA602" s="42"/>
      <c r="AB602" s="44" t="str">
        <f>IF($P602="","0",VLOOKUP($P602,登録データ!$U$4:$V$21,2,FALSE))</f>
        <v>0</v>
      </c>
      <c r="AC602" s="44" t="str">
        <f t="shared" si="67"/>
        <v>00</v>
      </c>
      <c r="AD602" s="44" t="str">
        <f t="shared" si="68"/>
        <v/>
      </c>
      <c r="AE602" s="44" t="str">
        <f t="shared" si="63"/>
        <v>000000</v>
      </c>
      <c r="AF602" s="44" t="str">
        <f t="shared" si="64"/>
        <v/>
      </c>
      <c r="AG602" s="44" t="str">
        <f t="shared" si="69"/>
        <v/>
      </c>
      <c r="AH602" s="147"/>
      <c r="AI602" s="147"/>
    </row>
    <row r="603" spans="2:35" ht="19.5" thickTop="1">
      <c r="B603" s="130">
        <v>195</v>
      </c>
      <c r="C603" s="164"/>
      <c r="D603" s="151"/>
      <c r="E603" s="152"/>
      <c r="F603" s="153"/>
      <c r="G603" s="151"/>
      <c r="H603" s="152"/>
      <c r="I603" s="153"/>
      <c r="J603" s="151"/>
      <c r="K603" s="153"/>
      <c r="L603" s="151"/>
      <c r="M603" s="152"/>
      <c r="N603" s="153"/>
      <c r="O603" s="70" t="s">
        <v>170</v>
      </c>
      <c r="P603" s="76"/>
      <c r="Q603" s="52"/>
      <c r="R603" s="24" t="str">
        <f t="shared" si="65"/>
        <v/>
      </c>
      <c r="S603" s="52"/>
      <c r="T603" s="24" t="str">
        <f t="shared" si="66"/>
        <v/>
      </c>
      <c r="U603" s="80"/>
      <c r="AA603" s="42"/>
      <c r="AB603" s="44" t="str">
        <f>IF($P603="","0",VLOOKUP($P603,登録データ!$U$4:$V$21,2,FALSE))</f>
        <v>0</v>
      </c>
      <c r="AC603" s="44" t="str">
        <f t="shared" si="67"/>
        <v>00</v>
      </c>
      <c r="AD603" s="44" t="str">
        <f t="shared" si="68"/>
        <v/>
      </c>
      <c r="AE603" s="44" t="str">
        <f t="shared" si="63"/>
        <v>000000</v>
      </c>
      <c r="AF603" s="44" t="str">
        <f t="shared" si="64"/>
        <v/>
      </c>
      <c r="AG603" s="44" t="str">
        <f t="shared" si="69"/>
        <v/>
      </c>
      <c r="AH603" s="147" t="str">
        <f>IF($C603="","",IF($C603="@",0,IF(COUNTIF($C$21:$C$620,$C603)=1,0,1)))</f>
        <v/>
      </c>
      <c r="AI603" s="147" t="str">
        <f>IF($L603="","",IF(OR($L603="東京都",$L603="北海道",$L603="大阪府",$L603="京都府",RIGHT($L603,1)="県"),0,1))</f>
        <v/>
      </c>
    </row>
    <row r="604" spans="2:35">
      <c r="B604" s="130"/>
      <c r="C604" s="165"/>
      <c r="D604" s="154"/>
      <c r="E604" s="155"/>
      <c r="F604" s="156"/>
      <c r="G604" s="154"/>
      <c r="H604" s="155"/>
      <c r="I604" s="156"/>
      <c r="J604" s="154"/>
      <c r="K604" s="156"/>
      <c r="L604" s="154"/>
      <c r="M604" s="155"/>
      <c r="N604" s="156"/>
      <c r="O604" s="70" t="s">
        <v>171</v>
      </c>
      <c r="P604" s="39"/>
      <c r="Q604" s="66"/>
      <c r="R604" s="70" t="str">
        <f t="shared" si="65"/>
        <v/>
      </c>
      <c r="S604" s="66"/>
      <c r="T604" s="70" t="str">
        <f t="shared" si="66"/>
        <v/>
      </c>
      <c r="U604" s="67"/>
      <c r="AA604" s="42"/>
      <c r="AB604" s="44" t="str">
        <f>IF($P604="","0",VLOOKUP($P604,登録データ!$U$4:$V$21,2,FALSE))</f>
        <v>0</v>
      </c>
      <c r="AC604" s="44" t="str">
        <f t="shared" si="67"/>
        <v>00</v>
      </c>
      <c r="AD604" s="44" t="str">
        <f t="shared" si="68"/>
        <v/>
      </c>
      <c r="AE604" s="44" t="str">
        <f t="shared" si="63"/>
        <v>000000</v>
      </c>
      <c r="AF604" s="44" t="str">
        <f t="shared" si="64"/>
        <v/>
      </c>
      <c r="AG604" s="44" t="str">
        <f t="shared" si="69"/>
        <v/>
      </c>
      <c r="AH604" s="147"/>
      <c r="AI604" s="147"/>
    </row>
    <row r="605" spans="2:35" ht="19.5" thickBot="1">
      <c r="B605" s="150"/>
      <c r="C605" s="166"/>
      <c r="D605" s="157"/>
      <c r="E605" s="158"/>
      <c r="F605" s="159"/>
      <c r="G605" s="157"/>
      <c r="H605" s="158"/>
      <c r="I605" s="159"/>
      <c r="J605" s="157"/>
      <c r="K605" s="159"/>
      <c r="L605" s="157"/>
      <c r="M605" s="158"/>
      <c r="N605" s="159"/>
      <c r="O605" s="12" t="s">
        <v>206</v>
      </c>
      <c r="P605" s="79"/>
      <c r="Q605" s="50"/>
      <c r="R605" s="12" t="str">
        <f t="shared" si="65"/>
        <v/>
      </c>
      <c r="S605" s="50"/>
      <c r="T605" s="12" t="str">
        <f t="shared" si="66"/>
        <v/>
      </c>
      <c r="U605" s="77"/>
      <c r="AA605" s="42"/>
      <c r="AB605" s="44" t="str">
        <f>IF($P605="","0",VLOOKUP($P605,登録データ!$U$4:$V$21,2,FALSE))</f>
        <v>0</v>
      </c>
      <c r="AC605" s="44" t="str">
        <f t="shared" si="67"/>
        <v>00</v>
      </c>
      <c r="AD605" s="44" t="str">
        <f t="shared" si="68"/>
        <v/>
      </c>
      <c r="AE605" s="44" t="str">
        <f t="shared" si="63"/>
        <v>000000</v>
      </c>
      <c r="AF605" s="44" t="str">
        <f t="shared" si="64"/>
        <v/>
      </c>
      <c r="AG605" s="44" t="str">
        <f t="shared" si="69"/>
        <v/>
      </c>
      <c r="AH605" s="147"/>
      <c r="AI605" s="147"/>
    </row>
    <row r="606" spans="2:35" ht="19.5" thickTop="1">
      <c r="B606" s="130">
        <v>196</v>
      </c>
      <c r="C606" s="164"/>
      <c r="D606" s="151"/>
      <c r="E606" s="152"/>
      <c r="F606" s="153"/>
      <c r="G606" s="151"/>
      <c r="H606" s="152"/>
      <c r="I606" s="153"/>
      <c r="J606" s="151"/>
      <c r="K606" s="153"/>
      <c r="L606" s="151"/>
      <c r="M606" s="152"/>
      <c r="N606" s="153"/>
      <c r="O606" s="70" t="s">
        <v>170</v>
      </c>
      <c r="P606" s="76"/>
      <c r="Q606" s="52"/>
      <c r="R606" s="24" t="str">
        <f t="shared" si="65"/>
        <v/>
      </c>
      <c r="S606" s="52"/>
      <c r="T606" s="24" t="str">
        <f t="shared" si="66"/>
        <v/>
      </c>
      <c r="U606" s="80"/>
      <c r="AA606" s="42"/>
      <c r="AB606" s="44" t="str">
        <f>IF($P606="","0",VLOOKUP($P606,登録データ!$U$4:$V$21,2,FALSE))</f>
        <v>0</v>
      </c>
      <c r="AC606" s="44" t="str">
        <f t="shared" si="67"/>
        <v>00</v>
      </c>
      <c r="AD606" s="44" t="str">
        <f t="shared" si="68"/>
        <v/>
      </c>
      <c r="AE606" s="44" t="str">
        <f t="shared" si="63"/>
        <v>000000</v>
      </c>
      <c r="AF606" s="44" t="str">
        <f t="shared" si="64"/>
        <v/>
      </c>
      <c r="AG606" s="44" t="str">
        <f t="shared" si="69"/>
        <v/>
      </c>
      <c r="AH606" s="147" t="str">
        <f>IF($C606="","",IF($C606="@",0,IF(COUNTIF($C$21:$C$620,$C606)=1,0,1)))</f>
        <v/>
      </c>
      <c r="AI606" s="147" t="str">
        <f>IF($L606="","",IF(OR($L606="東京都",$L606="北海道",$L606="大阪府",$L606="京都府",RIGHT($L606,1)="県"),0,1))</f>
        <v/>
      </c>
    </row>
    <row r="607" spans="2:35">
      <c r="B607" s="130"/>
      <c r="C607" s="165"/>
      <c r="D607" s="154"/>
      <c r="E607" s="155"/>
      <c r="F607" s="156"/>
      <c r="G607" s="154"/>
      <c r="H607" s="155"/>
      <c r="I607" s="156"/>
      <c r="J607" s="154"/>
      <c r="K607" s="156"/>
      <c r="L607" s="154"/>
      <c r="M607" s="155"/>
      <c r="N607" s="156"/>
      <c r="O607" s="70" t="s">
        <v>171</v>
      </c>
      <c r="P607" s="39"/>
      <c r="Q607" s="66"/>
      <c r="R607" s="70" t="str">
        <f t="shared" si="65"/>
        <v/>
      </c>
      <c r="S607" s="66"/>
      <c r="T607" s="70" t="str">
        <f t="shared" si="66"/>
        <v/>
      </c>
      <c r="U607" s="67"/>
      <c r="AA607" s="42"/>
      <c r="AB607" s="44" t="str">
        <f>IF($P607="","0",VLOOKUP($P607,登録データ!$U$4:$V$21,2,FALSE))</f>
        <v>0</v>
      </c>
      <c r="AC607" s="44" t="str">
        <f t="shared" si="67"/>
        <v>00</v>
      </c>
      <c r="AD607" s="44" t="str">
        <f t="shared" si="68"/>
        <v/>
      </c>
      <c r="AE607" s="44" t="str">
        <f t="shared" si="63"/>
        <v>000000</v>
      </c>
      <c r="AF607" s="44" t="str">
        <f t="shared" si="64"/>
        <v/>
      </c>
      <c r="AG607" s="44" t="str">
        <f t="shared" si="69"/>
        <v/>
      </c>
      <c r="AH607" s="147"/>
      <c r="AI607" s="147"/>
    </row>
    <row r="608" spans="2:35" ht="19.5" thickBot="1">
      <c r="B608" s="150"/>
      <c r="C608" s="166"/>
      <c r="D608" s="157"/>
      <c r="E608" s="158"/>
      <c r="F608" s="159"/>
      <c r="G608" s="157"/>
      <c r="H608" s="158"/>
      <c r="I608" s="159"/>
      <c r="J608" s="157"/>
      <c r="K608" s="159"/>
      <c r="L608" s="157"/>
      <c r="M608" s="158"/>
      <c r="N608" s="159"/>
      <c r="O608" s="12" t="s">
        <v>206</v>
      </c>
      <c r="P608" s="79"/>
      <c r="Q608" s="50"/>
      <c r="R608" s="12" t="str">
        <f t="shared" si="65"/>
        <v/>
      </c>
      <c r="S608" s="50"/>
      <c r="T608" s="12" t="str">
        <f t="shared" si="66"/>
        <v/>
      </c>
      <c r="U608" s="77"/>
      <c r="AA608" s="42"/>
      <c r="AB608" s="44" t="str">
        <f>IF($P608="","0",VLOOKUP($P608,登録データ!$U$4:$V$21,2,FALSE))</f>
        <v>0</v>
      </c>
      <c r="AC608" s="44" t="str">
        <f t="shared" si="67"/>
        <v>00</v>
      </c>
      <c r="AD608" s="44" t="str">
        <f t="shared" si="68"/>
        <v/>
      </c>
      <c r="AE608" s="44" t="str">
        <f t="shared" si="63"/>
        <v>000000</v>
      </c>
      <c r="AF608" s="44" t="str">
        <f t="shared" si="64"/>
        <v/>
      </c>
      <c r="AG608" s="44" t="str">
        <f t="shared" si="69"/>
        <v/>
      </c>
      <c r="AH608" s="147"/>
      <c r="AI608" s="147"/>
    </row>
    <row r="609" spans="2:35" ht="19.5" thickTop="1">
      <c r="B609" s="130">
        <v>197</v>
      </c>
      <c r="C609" s="164"/>
      <c r="D609" s="151"/>
      <c r="E609" s="152"/>
      <c r="F609" s="153"/>
      <c r="G609" s="151"/>
      <c r="H609" s="152"/>
      <c r="I609" s="153"/>
      <c r="J609" s="151"/>
      <c r="K609" s="153"/>
      <c r="L609" s="151"/>
      <c r="M609" s="152"/>
      <c r="N609" s="153"/>
      <c r="O609" s="70" t="s">
        <v>170</v>
      </c>
      <c r="P609" s="76"/>
      <c r="Q609" s="52"/>
      <c r="R609" s="24" t="str">
        <f t="shared" si="65"/>
        <v/>
      </c>
      <c r="S609" s="52"/>
      <c r="T609" s="24" t="str">
        <f t="shared" si="66"/>
        <v/>
      </c>
      <c r="U609" s="80"/>
      <c r="AA609" s="42"/>
      <c r="AB609" s="44" t="str">
        <f>IF($P609="","0",VLOOKUP($P609,登録データ!$U$4:$V$21,2,FALSE))</f>
        <v>0</v>
      </c>
      <c r="AC609" s="44" t="str">
        <f t="shared" si="67"/>
        <v>00</v>
      </c>
      <c r="AD609" s="44" t="str">
        <f t="shared" si="68"/>
        <v/>
      </c>
      <c r="AE609" s="44" t="str">
        <f t="shared" si="63"/>
        <v>000000</v>
      </c>
      <c r="AF609" s="44" t="str">
        <f t="shared" si="64"/>
        <v/>
      </c>
      <c r="AG609" s="44" t="str">
        <f t="shared" si="69"/>
        <v/>
      </c>
      <c r="AH609" s="147" t="str">
        <f>IF($C609="","",IF($C609="@",0,IF(COUNTIF($C$21:$C$620,$C609)=1,0,1)))</f>
        <v/>
      </c>
      <c r="AI609" s="147" t="str">
        <f>IF($L609="","",IF(OR($L609="東京都",$L609="北海道",$L609="大阪府",$L609="京都府",RIGHT($L609,1)="県"),0,1))</f>
        <v/>
      </c>
    </row>
    <row r="610" spans="2:35">
      <c r="B610" s="130"/>
      <c r="C610" s="165"/>
      <c r="D610" s="154"/>
      <c r="E610" s="155"/>
      <c r="F610" s="156"/>
      <c r="G610" s="154"/>
      <c r="H610" s="155"/>
      <c r="I610" s="156"/>
      <c r="J610" s="154"/>
      <c r="K610" s="156"/>
      <c r="L610" s="154"/>
      <c r="M610" s="155"/>
      <c r="N610" s="156"/>
      <c r="O610" s="70" t="s">
        <v>171</v>
      </c>
      <c r="P610" s="39"/>
      <c r="Q610" s="66"/>
      <c r="R610" s="70" t="str">
        <f t="shared" si="65"/>
        <v/>
      </c>
      <c r="S610" s="66"/>
      <c r="T610" s="70" t="str">
        <f t="shared" si="66"/>
        <v/>
      </c>
      <c r="U610" s="67"/>
      <c r="AA610" s="42"/>
      <c r="AB610" s="44" t="str">
        <f>IF($P610="","0",VLOOKUP($P610,登録データ!$U$4:$V$21,2,FALSE))</f>
        <v>0</v>
      </c>
      <c r="AC610" s="44" t="str">
        <f t="shared" si="67"/>
        <v>00</v>
      </c>
      <c r="AD610" s="44" t="str">
        <f t="shared" si="68"/>
        <v/>
      </c>
      <c r="AE610" s="44" t="str">
        <f t="shared" si="63"/>
        <v>000000</v>
      </c>
      <c r="AF610" s="44" t="str">
        <f t="shared" si="64"/>
        <v/>
      </c>
      <c r="AG610" s="44" t="str">
        <f t="shared" si="69"/>
        <v/>
      </c>
      <c r="AH610" s="147"/>
      <c r="AI610" s="147"/>
    </row>
    <row r="611" spans="2:35" ht="19.5" thickBot="1">
      <c r="B611" s="150"/>
      <c r="C611" s="166"/>
      <c r="D611" s="157"/>
      <c r="E611" s="158"/>
      <c r="F611" s="159"/>
      <c r="G611" s="157"/>
      <c r="H611" s="158"/>
      <c r="I611" s="159"/>
      <c r="J611" s="157"/>
      <c r="K611" s="159"/>
      <c r="L611" s="157"/>
      <c r="M611" s="158"/>
      <c r="N611" s="159"/>
      <c r="O611" s="12" t="s">
        <v>206</v>
      </c>
      <c r="P611" s="79"/>
      <c r="Q611" s="50"/>
      <c r="R611" s="12" t="str">
        <f t="shared" si="65"/>
        <v/>
      </c>
      <c r="S611" s="50"/>
      <c r="T611" s="12" t="str">
        <f t="shared" si="66"/>
        <v/>
      </c>
      <c r="U611" s="77"/>
      <c r="AA611" s="42"/>
      <c r="AB611" s="44" t="str">
        <f>IF($P611="","0",VLOOKUP($P611,登録データ!$U$4:$V$21,2,FALSE))</f>
        <v>0</v>
      </c>
      <c r="AC611" s="44" t="str">
        <f t="shared" si="67"/>
        <v>00</v>
      </c>
      <c r="AD611" s="44" t="str">
        <f t="shared" si="68"/>
        <v/>
      </c>
      <c r="AE611" s="44" t="str">
        <f t="shared" si="63"/>
        <v>000000</v>
      </c>
      <c r="AF611" s="44" t="str">
        <f t="shared" si="64"/>
        <v/>
      </c>
      <c r="AG611" s="44" t="str">
        <f t="shared" si="69"/>
        <v/>
      </c>
      <c r="AH611" s="147"/>
      <c r="AI611" s="147"/>
    </row>
    <row r="612" spans="2:35" ht="19.5" thickTop="1">
      <c r="B612" s="130">
        <v>198</v>
      </c>
      <c r="C612" s="164"/>
      <c r="D612" s="151"/>
      <c r="E612" s="152"/>
      <c r="F612" s="153"/>
      <c r="G612" s="151"/>
      <c r="H612" s="152"/>
      <c r="I612" s="153"/>
      <c r="J612" s="151"/>
      <c r="K612" s="153"/>
      <c r="L612" s="151"/>
      <c r="M612" s="152"/>
      <c r="N612" s="153"/>
      <c r="O612" s="70" t="s">
        <v>170</v>
      </c>
      <c r="P612" s="76"/>
      <c r="Q612" s="52"/>
      <c r="R612" s="24" t="str">
        <f t="shared" si="65"/>
        <v/>
      </c>
      <c r="S612" s="52"/>
      <c r="T612" s="24" t="str">
        <f t="shared" si="66"/>
        <v/>
      </c>
      <c r="U612" s="80"/>
      <c r="AA612" s="42"/>
      <c r="AB612" s="44" t="str">
        <f>IF($P612="","0",VLOOKUP($P612,登録データ!$U$4:$V$21,2,FALSE))</f>
        <v>0</v>
      </c>
      <c r="AC612" s="44" t="str">
        <f t="shared" si="67"/>
        <v>00</v>
      </c>
      <c r="AD612" s="44" t="str">
        <f t="shared" si="68"/>
        <v/>
      </c>
      <c r="AE612" s="44" t="str">
        <f t="shared" si="63"/>
        <v>000000</v>
      </c>
      <c r="AF612" s="44" t="str">
        <f t="shared" si="64"/>
        <v/>
      </c>
      <c r="AG612" s="44" t="str">
        <f t="shared" si="69"/>
        <v/>
      </c>
      <c r="AH612" s="147" t="str">
        <f>IF($C612="","",IF($C612="@",0,IF(COUNTIF($C$21:$C$620,$C612)=1,0,1)))</f>
        <v/>
      </c>
      <c r="AI612" s="147" t="str">
        <f>IF($L612="","",IF(OR($L612="東京都",$L612="北海道",$L612="大阪府",$L612="京都府",RIGHT($L612,1)="県"),0,1))</f>
        <v/>
      </c>
    </row>
    <row r="613" spans="2:35">
      <c r="B613" s="130"/>
      <c r="C613" s="165"/>
      <c r="D613" s="154"/>
      <c r="E613" s="155"/>
      <c r="F613" s="156"/>
      <c r="G613" s="154"/>
      <c r="H613" s="155"/>
      <c r="I613" s="156"/>
      <c r="J613" s="154"/>
      <c r="K613" s="156"/>
      <c r="L613" s="154"/>
      <c r="M613" s="155"/>
      <c r="N613" s="156"/>
      <c r="O613" s="70" t="s">
        <v>171</v>
      </c>
      <c r="P613" s="39"/>
      <c r="Q613" s="66"/>
      <c r="R613" s="70" t="str">
        <f t="shared" si="65"/>
        <v/>
      </c>
      <c r="S613" s="66"/>
      <c r="T613" s="70" t="str">
        <f t="shared" si="66"/>
        <v/>
      </c>
      <c r="U613" s="67"/>
      <c r="AA613" s="42"/>
      <c r="AB613" s="44" t="str">
        <f>IF($P613="","0",VLOOKUP($P613,登録データ!$U$4:$V$21,2,FALSE))</f>
        <v>0</v>
      </c>
      <c r="AC613" s="44" t="str">
        <f t="shared" si="67"/>
        <v>00</v>
      </c>
      <c r="AD613" s="44" t="str">
        <f t="shared" si="68"/>
        <v/>
      </c>
      <c r="AE613" s="44" t="str">
        <f t="shared" si="63"/>
        <v>000000</v>
      </c>
      <c r="AF613" s="44" t="str">
        <f t="shared" si="64"/>
        <v/>
      </c>
      <c r="AG613" s="44" t="str">
        <f t="shared" si="69"/>
        <v/>
      </c>
      <c r="AH613" s="147"/>
      <c r="AI613" s="147"/>
    </row>
    <row r="614" spans="2:35" ht="19.5" thickBot="1">
      <c r="B614" s="150"/>
      <c r="C614" s="166"/>
      <c r="D614" s="157"/>
      <c r="E614" s="158"/>
      <c r="F614" s="159"/>
      <c r="G614" s="157"/>
      <c r="H614" s="158"/>
      <c r="I614" s="159"/>
      <c r="J614" s="157"/>
      <c r="K614" s="159"/>
      <c r="L614" s="157"/>
      <c r="M614" s="158"/>
      <c r="N614" s="159"/>
      <c r="O614" s="12" t="s">
        <v>206</v>
      </c>
      <c r="P614" s="79"/>
      <c r="Q614" s="50"/>
      <c r="R614" s="12" t="str">
        <f t="shared" si="65"/>
        <v/>
      </c>
      <c r="S614" s="50"/>
      <c r="T614" s="12" t="str">
        <f t="shared" si="66"/>
        <v/>
      </c>
      <c r="U614" s="77"/>
      <c r="AA614" s="42"/>
      <c r="AB614" s="44" t="str">
        <f>IF($P614="","0",VLOOKUP($P614,登録データ!$U$4:$V$21,2,FALSE))</f>
        <v>0</v>
      </c>
      <c r="AC614" s="44" t="str">
        <f t="shared" si="67"/>
        <v>00</v>
      </c>
      <c r="AD614" s="44" t="str">
        <f t="shared" si="68"/>
        <v/>
      </c>
      <c r="AE614" s="44" t="str">
        <f t="shared" si="63"/>
        <v>000000</v>
      </c>
      <c r="AF614" s="44" t="str">
        <f t="shared" si="64"/>
        <v/>
      </c>
      <c r="AG614" s="44" t="str">
        <f t="shared" si="69"/>
        <v/>
      </c>
      <c r="AH614" s="147"/>
      <c r="AI614" s="147"/>
    </row>
    <row r="615" spans="2:35" ht="19.5" thickTop="1">
      <c r="B615" s="130">
        <v>199</v>
      </c>
      <c r="C615" s="164"/>
      <c r="D615" s="151"/>
      <c r="E615" s="152"/>
      <c r="F615" s="153"/>
      <c r="G615" s="151"/>
      <c r="H615" s="152"/>
      <c r="I615" s="153"/>
      <c r="J615" s="151"/>
      <c r="K615" s="153"/>
      <c r="L615" s="151"/>
      <c r="M615" s="152"/>
      <c r="N615" s="153"/>
      <c r="O615" s="70" t="s">
        <v>170</v>
      </c>
      <c r="P615" s="76"/>
      <c r="Q615" s="52"/>
      <c r="R615" s="24" t="str">
        <f t="shared" si="65"/>
        <v/>
      </c>
      <c r="S615" s="52"/>
      <c r="T615" s="24" t="str">
        <f t="shared" si="66"/>
        <v/>
      </c>
      <c r="U615" s="80"/>
      <c r="AA615" s="42"/>
      <c r="AB615" s="44" t="str">
        <f>IF($P615="","0",VLOOKUP($P615,登録データ!$U$4:$V$21,2,FALSE))</f>
        <v>0</v>
      </c>
      <c r="AC615" s="44" t="str">
        <f t="shared" si="67"/>
        <v>00</v>
      </c>
      <c r="AD615" s="44" t="str">
        <f t="shared" si="68"/>
        <v/>
      </c>
      <c r="AE615" s="44" t="str">
        <f t="shared" si="63"/>
        <v>000000</v>
      </c>
      <c r="AF615" s="44" t="str">
        <f t="shared" si="64"/>
        <v/>
      </c>
      <c r="AG615" s="44" t="str">
        <f t="shared" si="69"/>
        <v/>
      </c>
      <c r="AH615" s="147" t="str">
        <f>IF($C615="","",IF($C615="@",0,IF(COUNTIF($C$21:$C$620,$C615)=1,0,1)))</f>
        <v/>
      </c>
      <c r="AI615" s="147" t="str">
        <f>IF($L615="","",IF(OR($L615="東京都",$L615="北海道",$L615="大阪府",$L615="京都府",RIGHT($L615,1)="県"),0,1))</f>
        <v/>
      </c>
    </row>
    <row r="616" spans="2:35">
      <c r="B616" s="130"/>
      <c r="C616" s="165"/>
      <c r="D616" s="154"/>
      <c r="E616" s="155"/>
      <c r="F616" s="156"/>
      <c r="G616" s="154"/>
      <c r="H616" s="155"/>
      <c r="I616" s="156"/>
      <c r="J616" s="154"/>
      <c r="K616" s="156"/>
      <c r="L616" s="154"/>
      <c r="M616" s="155"/>
      <c r="N616" s="156"/>
      <c r="O616" s="70" t="s">
        <v>171</v>
      </c>
      <c r="P616" s="39"/>
      <c r="Q616" s="66"/>
      <c r="R616" s="70" t="str">
        <f t="shared" si="65"/>
        <v/>
      </c>
      <c r="S616" s="66"/>
      <c r="T616" s="70" t="str">
        <f t="shared" si="66"/>
        <v/>
      </c>
      <c r="U616" s="67"/>
      <c r="AA616" s="42"/>
      <c r="AB616" s="44" t="str">
        <f>IF($P616="","0",VLOOKUP($P616,登録データ!$U$4:$V$21,2,FALSE))</f>
        <v>0</v>
      </c>
      <c r="AC616" s="44" t="str">
        <f t="shared" si="67"/>
        <v>00</v>
      </c>
      <c r="AD616" s="44" t="str">
        <f t="shared" si="68"/>
        <v/>
      </c>
      <c r="AE616" s="44" t="str">
        <f t="shared" si="63"/>
        <v>000000</v>
      </c>
      <c r="AF616" s="44" t="str">
        <f t="shared" si="64"/>
        <v/>
      </c>
      <c r="AG616" s="44" t="str">
        <f t="shared" si="69"/>
        <v/>
      </c>
      <c r="AH616" s="147"/>
      <c r="AI616" s="147"/>
    </row>
    <row r="617" spans="2:35" ht="19.5" thickBot="1">
      <c r="B617" s="150"/>
      <c r="C617" s="166"/>
      <c r="D617" s="157"/>
      <c r="E617" s="158"/>
      <c r="F617" s="159"/>
      <c r="G617" s="157"/>
      <c r="H617" s="158"/>
      <c r="I617" s="159"/>
      <c r="J617" s="157"/>
      <c r="K617" s="159"/>
      <c r="L617" s="157"/>
      <c r="M617" s="158"/>
      <c r="N617" s="159"/>
      <c r="O617" s="12" t="s">
        <v>206</v>
      </c>
      <c r="P617" s="79"/>
      <c r="Q617" s="50"/>
      <c r="R617" s="12" t="str">
        <f t="shared" si="65"/>
        <v/>
      </c>
      <c r="S617" s="50"/>
      <c r="T617" s="12" t="str">
        <f t="shared" si="66"/>
        <v/>
      </c>
      <c r="U617" s="77"/>
      <c r="AA617" s="42"/>
      <c r="AB617" s="44" t="str">
        <f>IF($P617="","0",VLOOKUP($P617,登録データ!$U$4:$V$21,2,FALSE))</f>
        <v>0</v>
      </c>
      <c r="AC617" s="44" t="str">
        <f t="shared" si="67"/>
        <v>00</v>
      </c>
      <c r="AD617" s="44" t="str">
        <f t="shared" si="68"/>
        <v/>
      </c>
      <c r="AE617" s="44" t="str">
        <f t="shared" si="63"/>
        <v>000000</v>
      </c>
      <c r="AF617" s="44" t="str">
        <f t="shared" si="64"/>
        <v/>
      </c>
      <c r="AG617" s="44" t="str">
        <f t="shared" si="69"/>
        <v/>
      </c>
      <c r="AH617" s="147"/>
      <c r="AI617" s="147"/>
    </row>
    <row r="618" spans="2:35" ht="19.5" thickTop="1">
      <c r="B618" s="149">
        <v>200</v>
      </c>
      <c r="C618" s="164"/>
      <c r="D618" s="151"/>
      <c r="E618" s="152"/>
      <c r="F618" s="153"/>
      <c r="G618" s="151"/>
      <c r="H618" s="152"/>
      <c r="I618" s="153"/>
      <c r="J618" s="151"/>
      <c r="K618" s="153"/>
      <c r="L618" s="151"/>
      <c r="M618" s="152"/>
      <c r="N618" s="153"/>
      <c r="O618" s="28" t="s">
        <v>170</v>
      </c>
      <c r="P618" s="76"/>
      <c r="Q618" s="52"/>
      <c r="R618" s="24" t="str">
        <f t="shared" si="65"/>
        <v/>
      </c>
      <c r="S618" s="52"/>
      <c r="T618" s="24" t="str">
        <f t="shared" si="66"/>
        <v/>
      </c>
      <c r="U618" s="80"/>
      <c r="AA618" s="42"/>
      <c r="AB618" s="44" t="str">
        <f>IF($P618="","0",VLOOKUP($P618,登録データ!$U$4:$V$21,2,FALSE))</f>
        <v>0</v>
      </c>
      <c r="AC618" s="44" t="str">
        <f t="shared" si="67"/>
        <v>00</v>
      </c>
      <c r="AD618" s="44" t="str">
        <f t="shared" si="68"/>
        <v/>
      </c>
      <c r="AE618" s="44" t="str">
        <f t="shared" si="63"/>
        <v>000000</v>
      </c>
      <c r="AF618" s="44" t="str">
        <f t="shared" si="64"/>
        <v/>
      </c>
      <c r="AG618" s="44" t="str">
        <f t="shared" si="69"/>
        <v/>
      </c>
      <c r="AH618" s="147" t="str">
        <f>IF($C618="","",IF($C618="@",0,IF(COUNTIF($C$21:$C$620,$C618)=1,0,1)))</f>
        <v/>
      </c>
      <c r="AI618" s="147" t="str">
        <f>IF($L618="","",IF(OR($L618="東京都",$L618="北海道",$L618="大阪府",$L618="京都府",RIGHT($L618,1)="県"),0,1))</f>
        <v/>
      </c>
    </row>
    <row r="619" spans="2:35">
      <c r="B619" s="130"/>
      <c r="C619" s="165"/>
      <c r="D619" s="154"/>
      <c r="E619" s="155"/>
      <c r="F619" s="156"/>
      <c r="G619" s="154"/>
      <c r="H619" s="155"/>
      <c r="I619" s="156"/>
      <c r="J619" s="154"/>
      <c r="K619" s="156"/>
      <c r="L619" s="154"/>
      <c r="M619" s="155"/>
      <c r="N619" s="156"/>
      <c r="O619" s="70" t="s">
        <v>171</v>
      </c>
      <c r="P619" s="39"/>
      <c r="Q619" s="66"/>
      <c r="R619" s="70" t="str">
        <f t="shared" si="65"/>
        <v/>
      </c>
      <c r="S619" s="66"/>
      <c r="T619" s="70" t="str">
        <f t="shared" si="66"/>
        <v/>
      </c>
      <c r="U619" s="67"/>
      <c r="AA619" s="42"/>
      <c r="AB619" s="44" t="str">
        <f>IF($P619="","0",VLOOKUP($P619,登録データ!$U$4:$V$21,2,FALSE))</f>
        <v>0</v>
      </c>
      <c r="AC619" s="44" t="str">
        <f t="shared" si="67"/>
        <v>00</v>
      </c>
      <c r="AD619" s="44" t="str">
        <f t="shared" si="68"/>
        <v/>
      </c>
      <c r="AE619" s="44" t="str">
        <f t="shared" si="63"/>
        <v>000000</v>
      </c>
      <c r="AF619" s="44" t="str">
        <f t="shared" si="64"/>
        <v/>
      </c>
      <c r="AG619" s="44" t="str">
        <f t="shared" si="69"/>
        <v/>
      </c>
      <c r="AH619" s="147"/>
      <c r="AI619" s="147"/>
    </row>
    <row r="620" spans="2:35" ht="19.5" thickBot="1">
      <c r="B620" s="131"/>
      <c r="C620" s="189"/>
      <c r="D620" s="190"/>
      <c r="E620" s="191"/>
      <c r="F620" s="192"/>
      <c r="G620" s="190"/>
      <c r="H620" s="191"/>
      <c r="I620" s="192"/>
      <c r="J620" s="190"/>
      <c r="K620" s="192"/>
      <c r="L620" s="190"/>
      <c r="M620" s="191"/>
      <c r="N620" s="192"/>
      <c r="O620" s="14" t="s">
        <v>206</v>
      </c>
      <c r="P620" s="79"/>
      <c r="Q620" s="51"/>
      <c r="R620" s="14" t="str">
        <f t="shared" si="65"/>
        <v/>
      </c>
      <c r="S620" s="51"/>
      <c r="T620" s="14" t="str">
        <f t="shared" si="66"/>
        <v/>
      </c>
      <c r="U620" s="78"/>
      <c r="AA620" s="43"/>
      <c r="AB620" s="44" t="str">
        <f>IF($P620="","0",VLOOKUP($P620,登録データ!$U$4:$V$21,2,FALSE))</f>
        <v>0</v>
      </c>
      <c r="AC620" s="18" t="str">
        <f t="shared" si="67"/>
        <v>00</v>
      </c>
      <c r="AD620" s="18" t="str">
        <f t="shared" si="68"/>
        <v/>
      </c>
      <c r="AE620" s="18" t="str">
        <f t="shared" si="63"/>
        <v>000000</v>
      </c>
      <c r="AF620" s="25" t="str">
        <f t="shared" si="64"/>
        <v/>
      </c>
      <c r="AG620" s="18" t="str">
        <f t="shared" si="69"/>
        <v/>
      </c>
      <c r="AH620" s="148"/>
      <c r="AI620" s="148"/>
    </row>
  </sheetData>
  <sheetProtection algorithmName="SHA-512" hashValue="hg5i4m6han+4YJFATq2lPXFGtKj9TSyVtsEYk8jJA+RQDb0cwpJaltmIzUfcaKI4DksBdI7gchvceCuF1r9QUQ==" saltValue="6/ENRE/A4/ArQwhoY8n/Tw==" spinCount="100000" sheet="1" objects="1" scenarios="1"/>
  <protectedRanges>
    <protectedRange sqref="Q21:Q620 S21:S620 U21:U620 C21:N620" name="範囲1"/>
  </protectedRanges>
  <mergeCells count="1639">
    <mergeCell ref="C612:C614"/>
    <mergeCell ref="D612:F614"/>
    <mergeCell ref="G612:I614"/>
    <mergeCell ref="J612:K614"/>
    <mergeCell ref="L612:N614"/>
    <mergeCell ref="AH615:AH617"/>
    <mergeCell ref="AH618:AH620"/>
    <mergeCell ref="AH609:AH611"/>
    <mergeCell ref="AH612:AH614"/>
    <mergeCell ref="AH603:AH605"/>
    <mergeCell ref="AH606:AH608"/>
    <mergeCell ref="C30:C32"/>
    <mergeCell ref="D30:F32"/>
    <mergeCell ref="G30:I32"/>
    <mergeCell ref="J30:K32"/>
    <mergeCell ref="L30:N32"/>
    <mergeCell ref="C33:C35"/>
    <mergeCell ref="D33:F35"/>
    <mergeCell ref="G33:I35"/>
    <mergeCell ref="L618:N620"/>
    <mergeCell ref="J618:K620"/>
    <mergeCell ref="G618:I620"/>
    <mergeCell ref="D618:F620"/>
    <mergeCell ref="C618:C620"/>
    <mergeCell ref="L615:N617"/>
    <mergeCell ref="J615:K617"/>
    <mergeCell ref="G615:I617"/>
    <mergeCell ref="D615:F617"/>
    <mergeCell ref="C615:C617"/>
    <mergeCell ref="J609:K611"/>
    <mergeCell ref="L609:N611"/>
    <mergeCell ref="AH579:AH581"/>
    <mergeCell ref="AH582:AH584"/>
    <mergeCell ref="AH573:AH575"/>
    <mergeCell ref="AH576:AH578"/>
    <mergeCell ref="AH567:AH569"/>
    <mergeCell ref="AH570:AH572"/>
    <mergeCell ref="AH597:AH599"/>
    <mergeCell ref="AH600:AH602"/>
    <mergeCell ref="AH591:AH593"/>
    <mergeCell ref="AH594:AH596"/>
    <mergeCell ref="AH585:AH587"/>
    <mergeCell ref="AH588:AH590"/>
    <mergeCell ref="AH543:AH545"/>
    <mergeCell ref="AH546:AH548"/>
    <mergeCell ref="AH537:AH539"/>
    <mergeCell ref="AH540:AH542"/>
    <mergeCell ref="AH531:AH533"/>
    <mergeCell ref="AH534:AH536"/>
    <mergeCell ref="AH561:AH563"/>
    <mergeCell ref="AH564:AH566"/>
    <mergeCell ref="AH555:AH557"/>
    <mergeCell ref="AH558:AH560"/>
    <mergeCell ref="AH549:AH551"/>
    <mergeCell ref="AH552:AH554"/>
    <mergeCell ref="AH507:AH509"/>
    <mergeCell ref="AH510:AH512"/>
    <mergeCell ref="AH501:AH503"/>
    <mergeCell ref="AH504:AH506"/>
    <mergeCell ref="AH495:AH497"/>
    <mergeCell ref="AH498:AH500"/>
    <mergeCell ref="AH525:AH527"/>
    <mergeCell ref="AH528:AH530"/>
    <mergeCell ref="AH519:AH521"/>
    <mergeCell ref="AH522:AH524"/>
    <mergeCell ref="AH513:AH515"/>
    <mergeCell ref="AH516:AH518"/>
    <mergeCell ref="AH471:AH473"/>
    <mergeCell ref="AH474:AH476"/>
    <mergeCell ref="AH465:AH467"/>
    <mergeCell ref="AH468:AH470"/>
    <mergeCell ref="AH459:AH461"/>
    <mergeCell ref="AH462:AH464"/>
    <mergeCell ref="AH489:AH491"/>
    <mergeCell ref="AH492:AH494"/>
    <mergeCell ref="AH483:AH485"/>
    <mergeCell ref="AH486:AH488"/>
    <mergeCell ref="AH477:AH479"/>
    <mergeCell ref="AH480:AH482"/>
    <mergeCell ref="AH435:AH437"/>
    <mergeCell ref="AH438:AH440"/>
    <mergeCell ref="AH429:AH431"/>
    <mergeCell ref="AH432:AH434"/>
    <mergeCell ref="AH423:AH425"/>
    <mergeCell ref="AH426:AH428"/>
    <mergeCell ref="AH453:AH455"/>
    <mergeCell ref="AH456:AH458"/>
    <mergeCell ref="AH447:AH449"/>
    <mergeCell ref="AH450:AH452"/>
    <mergeCell ref="AH441:AH443"/>
    <mergeCell ref="AH444:AH446"/>
    <mergeCell ref="AH399:AH401"/>
    <mergeCell ref="AH402:AH404"/>
    <mergeCell ref="AH393:AH395"/>
    <mergeCell ref="AH396:AH398"/>
    <mergeCell ref="AH387:AH389"/>
    <mergeCell ref="AH390:AH392"/>
    <mergeCell ref="AH417:AH419"/>
    <mergeCell ref="AH420:AH422"/>
    <mergeCell ref="AH411:AH413"/>
    <mergeCell ref="AH414:AH416"/>
    <mergeCell ref="AH405:AH407"/>
    <mergeCell ref="AH408:AH410"/>
    <mergeCell ref="AH363:AH365"/>
    <mergeCell ref="AH366:AH368"/>
    <mergeCell ref="AH357:AH359"/>
    <mergeCell ref="AH360:AH362"/>
    <mergeCell ref="AH351:AH353"/>
    <mergeCell ref="AH354:AH356"/>
    <mergeCell ref="AH381:AH383"/>
    <mergeCell ref="AH384:AH386"/>
    <mergeCell ref="AH375:AH377"/>
    <mergeCell ref="AH378:AH380"/>
    <mergeCell ref="AH369:AH371"/>
    <mergeCell ref="AH372:AH374"/>
    <mergeCell ref="AH327:AH329"/>
    <mergeCell ref="AH330:AH332"/>
    <mergeCell ref="AH321:AH323"/>
    <mergeCell ref="AH324:AH326"/>
    <mergeCell ref="AH315:AH317"/>
    <mergeCell ref="AH318:AH320"/>
    <mergeCell ref="AH345:AH347"/>
    <mergeCell ref="AH348:AH350"/>
    <mergeCell ref="AH339:AH341"/>
    <mergeCell ref="AH342:AH344"/>
    <mergeCell ref="AH333:AH335"/>
    <mergeCell ref="AH336:AH338"/>
    <mergeCell ref="AH291:AH293"/>
    <mergeCell ref="AH294:AH296"/>
    <mergeCell ref="AH285:AH287"/>
    <mergeCell ref="AH288:AH290"/>
    <mergeCell ref="AH279:AH281"/>
    <mergeCell ref="AH282:AH284"/>
    <mergeCell ref="AH309:AH311"/>
    <mergeCell ref="AH312:AH314"/>
    <mergeCell ref="AH303:AH305"/>
    <mergeCell ref="AH306:AH308"/>
    <mergeCell ref="AH297:AH299"/>
    <mergeCell ref="AH300:AH302"/>
    <mergeCell ref="AH255:AH257"/>
    <mergeCell ref="AH258:AH260"/>
    <mergeCell ref="AH249:AH251"/>
    <mergeCell ref="AH252:AH254"/>
    <mergeCell ref="AH243:AH245"/>
    <mergeCell ref="AH246:AH248"/>
    <mergeCell ref="AH273:AH275"/>
    <mergeCell ref="AH276:AH278"/>
    <mergeCell ref="AH267:AH269"/>
    <mergeCell ref="AH270:AH272"/>
    <mergeCell ref="AH261:AH263"/>
    <mergeCell ref="AH264:AH266"/>
    <mergeCell ref="AH219:AH221"/>
    <mergeCell ref="AH222:AH224"/>
    <mergeCell ref="AH213:AH215"/>
    <mergeCell ref="AH216:AH218"/>
    <mergeCell ref="AH207:AH209"/>
    <mergeCell ref="AH210:AH212"/>
    <mergeCell ref="AH237:AH239"/>
    <mergeCell ref="AH240:AH242"/>
    <mergeCell ref="AH231:AH233"/>
    <mergeCell ref="AH234:AH236"/>
    <mergeCell ref="AH225:AH227"/>
    <mergeCell ref="AH228:AH230"/>
    <mergeCell ref="AH183:AH185"/>
    <mergeCell ref="AH186:AH188"/>
    <mergeCell ref="AH177:AH179"/>
    <mergeCell ref="AH180:AH182"/>
    <mergeCell ref="AH171:AH173"/>
    <mergeCell ref="AH174:AH176"/>
    <mergeCell ref="AH201:AH203"/>
    <mergeCell ref="AH204:AH206"/>
    <mergeCell ref="AH195:AH197"/>
    <mergeCell ref="AH198:AH200"/>
    <mergeCell ref="AH189:AH191"/>
    <mergeCell ref="AH192:AH194"/>
    <mergeCell ref="AH147:AH149"/>
    <mergeCell ref="AH150:AH152"/>
    <mergeCell ref="AH141:AH143"/>
    <mergeCell ref="AH144:AH146"/>
    <mergeCell ref="AH135:AH137"/>
    <mergeCell ref="AH138:AH140"/>
    <mergeCell ref="AH165:AH167"/>
    <mergeCell ref="AH168:AH170"/>
    <mergeCell ref="AH159:AH161"/>
    <mergeCell ref="AH162:AH164"/>
    <mergeCell ref="AH153:AH155"/>
    <mergeCell ref="AH156:AH158"/>
    <mergeCell ref="AH111:AH113"/>
    <mergeCell ref="AH114:AH116"/>
    <mergeCell ref="AH105:AH107"/>
    <mergeCell ref="AH108:AH110"/>
    <mergeCell ref="AH99:AH101"/>
    <mergeCell ref="AH102:AH104"/>
    <mergeCell ref="AH129:AH131"/>
    <mergeCell ref="AH132:AH134"/>
    <mergeCell ref="AH123:AH125"/>
    <mergeCell ref="AH126:AH128"/>
    <mergeCell ref="AH117:AH119"/>
    <mergeCell ref="AH120:AH122"/>
    <mergeCell ref="AH75:AH77"/>
    <mergeCell ref="AH78:AH80"/>
    <mergeCell ref="AH69:AH71"/>
    <mergeCell ref="AH72:AH74"/>
    <mergeCell ref="AH63:AH65"/>
    <mergeCell ref="AH66:AH68"/>
    <mergeCell ref="AH93:AH95"/>
    <mergeCell ref="AH96:AH98"/>
    <mergeCell ref="AH87:AH89"/>
    <mergeCell ref="AH90:AH92"/>
    <mergeCell ref="AH81:AH83"/>
    <mergeCell ref="AH84:AH86"/>
    <mergeCell ref="AH42:AH44"/>
    <mergeCell ref="AH33:AH35"/>
    <mergeCell ref="AH36:AH38"/>
    <mergeCell ref="AH27:AH29"/>
    <mergeCell ref="AH30:AH32"/>
    <mergeCell ref="AH57:AH59"/>
    <mergeCell ref="AH60:AH62"/>
    <mergeCell ref="AH51:AH53"/>
    <mergeCell ref="AH54:AH56"/>
    <mergeCell ref="AH45:AH47"/>
    <mergeCell ref="AH48:AH50"/>
    <mergeCell ref="AH21:AH23"/>
    <mergeCell ref="AH24:AH26"/>
    <mergeCell ref="B618:B620"/>
    <mergeCell ref="B615:B617"/>
    <mergeCell ref="B612:B614"/>
    <mergeCell ref="B609:B611"/>
    <mergeCell ref="B606:B608"/>
    <mergeCell ref="C606:C608"/>
    <mergeCell ref="D606:F608"/>
    <mergeCell ref="G606:I608"/>
    <mergeCell ref="J606:K608"/>
    <mergeCell ref="L606:N608"/>
    <mergeCell ref="C609:C611"/>
    <mergeCell ref="D609:F611"/>
    <mergeCell ref="G609:I611"/>
    <mergeCell ref="B603:B605"/>
    <mergeCell ref="B600:B602"/>
    <mergeCell ref="C600:C602"/>
    <mergeCell ref="D600:F602"/>
    <mergeCell ref="G600:I602"/>
    <mergeCell ref="J600:K602"/>
    <mergeCell ref="L600:N602"/>
    <mergeCell ref="C603:C605"/>
    <mergeCell ref="D603:F605"/>
    <mergeCell ref="G603:I605"/>
    <mergeCell ref="J603:K605"/>
    <mergeCell ref="L603:N605"/>
    <mergeCell ref="B597:B599"/>
    <mergeCell ref="AH39:AH41"/>
    <mergeCell ref="B594:B596"/>
    <mergeCell ref="C594:C596"/>
    <mergeCell ref="D594:F596"/>
    <mergeCell ref="G594:I596"/>
    <mergeCell ref="J594:K596"/>
    <mergeCell ref="L594:N596"/>
    <mergeCell ref="C597:C599"/>
    <mergeCell ref="D597:F599"/>
    <mergeCell ref="G597:I599"/>
    <mergeCell ref="J597:K599"/>
    <mergeCell ref="L597:N599"/>
    <mergeCell ref="B591:B593"/>
    <mergeCell ref="B588:B590"/>
    <mergeCell ref="C588:C590"/>
    <mergeCell ref="D588:F590"/>
    <mergeCell ref="G588:I590"/>
    <mergeCell ref="J588:K590"/>
    <mergeCell ref="L588:N590"/>
    <mergeCell ref="C591:C593"/>
    <mergeCell ref="D591:F593"/>
    <mergeCell ref="G591:I593"/>
    <mergeCell ref="J591:K593"/>
    <mergeCell ref="L591:N593"/>
    <mergeCell ref="B585:B587"/>
    <mergeCell ref="B582:B584"/>
    <mergeCell ref="C582:C584"/>
    <mergeCell ref="D582:F584"/>
    <mergeCell ref="G582:I584"/>
    <mergeCell ref="J582:K584"/>
    <mergeCell ref="L582:N584"/>
    <mergeCell ref="C585:C587"/>
    <mergeCell ref="D585:F587"/>
    <mergeCell ref="G585:I587"/>
    <mergeCell ref="J585:K587"/>
    <mergeCell ref="L585:N587"/>
    <mergeCell ref="B579:B581"/>
    <mergeCell ref="B576:B578"/>
    <mergeCell ref="C576:C578"/>
    <mergeCell ref="D576:F578"/>
    <mergeCell ref="G576:I578"/>
    <mergeCell ref="J576:K578"/>
    <mergeCell ref="L576:N578"/>
    <mergeCell ref="C579:C581"/>
    <mergeCell ref="D579:F581"/>
    <mergeCell ref="G579:I581"/>
    <mergeCell ref="J579:K581"/>
    <mergeCell ref="L579:N581"/>
    <mergeCell ref="B573:B575"/>
    <mergeCell ref="B570:B572"/>
    <mergeCell ref="C570:C572"/>
    <mergeCell ref="D570:F572"/>
    <mergeCell ref="G570:I572"/>
    <mergeCell ref="J570:K572"/>
    <mergeCell ref="L570:N572"/>
    <mergeCell ref="C573:C575"/>
    <mergeCell ref="D573:F575"/>
    <mergeCell ref="G573:I575"/>
    <mergeCell ref="J573:K575"/>
    <mergeCell ref="L573:N575"/>
    <mergeCell ref="B567:B569"/>
    <mergeCell ref="B564:B566"/>
    <mergeCell ref="C564:C566"/>
    <mergeCell ref="D564:F566"/>
    <mergeCell ref="G564:I566"/>
    <mergeCell ref="J564:K566"/>
    <mergeCell ref="L564:N566"/>
    <mergeCell ref="C567:C569"/>
    <mergeCell ref="D567:F569"/>
    <mergeCell ref="G567:I569"/>
    <mergeCell ref="J567:K569"/>
    <mergeCell ref="L567:N569"/>
    <mergeCell ref="B561:B563"/>
    <mergeCell ref="B558:B560"/>
    <mergeCell ref="C558:C560"/>
    <mergeCell ref="D558:F560"/>
    <mergeCell ref="G558:I560"/>
    <mergeCell ref="J558:K560"/>
    <mergeCell ref="L558:N560"/>
    <mergeCell ref="C561:C563"/>
    <mergeCell ref="D561:F563"/>
    <mergeCell ref="G561:I563"/>
    <mergeCell ref="J561:K563"/>
    <mergeCell ref="L561:N563"/>
    <mergeCell ref="B555:B557"/>
    <mergeCell ref="B552:B554"/>
    <mergeCell ref="C552:C554"/>
    <mergeCell ref="D552:F554"/>
    <mergeCell ref="G552:I554"/>
    <mergeCell ref="J552:K554"/>
    <mergeCell ref="L552:N554"/>
    <mergeCell ref="C555:C557"/>
    <mergeCell ref="D555:F557"/>
    <mergeCell ref="G555:I557"/>
    <mergeCell ref="J555:K557"/>
    <mergeCell ref="L555:N557"/>
    <mergeCell ref="B549:B551"/>
    <mergeCell ref="B546:B548"/>
    <mergeCell ref="C546:C548"/>
    <mergeCell ref="D546:F548"/>
    <mergeCell ref="G546:I548"/>
    <mergeCell ref="J546:K548"/>
    <mergeCell ref="L546:N548"/>
    <mergeCell ref="C549:C551"/>
    <mergeCell ref="D549:F551"/>
    <mergeCell ref="G549:I551"/>
    <mergeCell ref="J549:K551"/>
    <mergeCell ref="L549:N551"/>
    <mergeCell ref="B543:B545"/>
    <mergeCell ref="B540:B542"/>
    <mergeCell ref="C540:C542"/>
    <mergeCell ref="D540:F542"/>
    <mergeCell ref="G540:I542"/>
    <mergeCell ref="J540:K542"/>
    <mergeCell ref="L540:N542"/>
    <mergeCell ref="C543:C545"/>
    <mergeCell ref="D543:F545"/>
    <mergeCell ref="G543:I545"/>
    <mergeCell ref="J543:K545"/>
    <mergeCell ref="L543:N545"/>
    <mergeCell ref="B537:B539"/>
    <mergeCell ref="B534:B536"/>
    <mergeCell ref="C534:C536"/>
    <mergeCell ref="D534:F536"/>
    <mergeCell ref="G534:I536"/>
    <mergeCell ref="J534:K536"/>
    <mergeCell ref="L534:N536"/>
    <mergeCell ref="C537:C539"/>
    <mergeCell ref="D537:F539"/>
    <mergeCell ref="G537:I539"/>
    <mergeCell ref="J537:K539"/>
    <mergeCell ref="L537:N539"/>
    <mergeCell ref="B531:B533"/>
    <mergeCell ref="B528:B530"/>
    <mergeCell ref="C528:C530"/>
    <mergeCell ref="D528:F530"/>
    <mergeCell ref="G528:I530"/>
    <mergeCell ref="J528:K530"/>
    <mergeCell ref="L528:N530"/>
    <mergeCell ref="C531:C533"/>
    <mergeCell ref="D531:F533"/>
    <mergeCell ref="G531:I533"/>
    <mergeCell ref="J531:K533"/>
    <mergeCell ref="L531:N533"/>
    <mergeCell ref="B525:B527"/>
    <mergeCell ref="B522:B524"/>
    <mergeCell ref="C522:C524"/>
    <mergeCell ref="D522:F524"/>
    <mergeCell ref="G522:I524"/>
    <mergeCell ref="J522:K524"/>
    <mergeCell ref="L522:N524"/>
    <mergeCell ref="C525:C527"/>
    <mergeCell ref="D525:F527"/>
    <mergeCell ref="G525:I527"/>
    <mergeCell ref="J525:K527"/>
    <mergeCell ref="L525:N527"/>
    <mergeCell ref="B519:B521"/>
    <mergeCell ref="B516:B518"/>
    <mergeCell ref="C516:C518"/>
    <mergeCell ref="D516:F518"/>
    <mergeCell ref="G516:I518"/>
    <mergeCell ref="J516:K518"/>
    <mergeCell ref="L516:N518"/>
    <mergeCell ref="C519:C521"/>
    <mergeCell ref="D519:F521"/>
    <mergeCell ref="G519:I521"/>
    <mergeCell ref="J519:K521"/>
    <mergeCell ref="L519:N521"/>
    <mergeCell ref="B513:B515"/>
    <mergeCell ref="B510:B512"/>
    <mergeCell ref="C510:C512"/>
    <mergeCell ref="D510:F512"/>
    <mergeCell ref="G510:I512"/>
    <mergeCell ref="J510:K512"/>
    <mergeCell ref="L510:N512"/>
    <mergeCell ref="C513:C515"/>
    <mergeCell ref="D513:F515"/>
    <mergeCell ref="G513:I515"/>
    <mergeCell ref="J513:K515"/>
    <mergeCell ref="L513:N515"/>
    <mergeCell ref="B507:B509"/>
    <mergeCell ref="B504:B506"/>
    <mergeCell ref="C504:C506"/>
    <mergeCell ref="D504:F506"/>
    <mergeCell ref="G504:I506"/>
    <mergeCell ref="J504:K506"/>
    <mergeCell ref="L504:N506"/>
    <mergeCell ref="C507:C509"/>
    <mergeCell ref="D507:F509"/>
    <mergeCell ref="G507:I509"/>
    <mergeCell ref="J507:K509"/>
    <mergeCell ref="L507:N509"/>
    <mergeCell ref="B501:B503"/>
    <mergeCell ref="B498:B500"/>
    <mergeCell ref="C498:C500"/>
    <mergeCell ref="D498:F500"/>
    <mergeCell ref="G498:I500"/>
    <mergeCell ref="J498:K500"/>
    <mergeCell ref="L498:N500"/>
    <mergeCell ref="C501:C503"/>
    <mergeCell ref="D501:F503"/>
    <mergeCell ref="G501:I503"/>
    <mergeCell ref="J501:K503"/>
    <mergeCell ref="L501:N503"/>
    <mergeCell ref="B495:B497"/>
    <mergeCell ref="B492:B494"/>
    <mergeCell ref="C492:C494"/>
    <mergeCell ref="D492:F494"/>
    <mergeCell ref="G492:I494"/>
    <mergeCell ref="J492:K494"/>
    <mergeCell ref="L492:N494"/>
    <mergeCell ref="C495:C497"/>
    <mergeCell ref="D495:F497"/>
    <mergeCell ref="G495:I497"/>
    <mergeCell ref="J495:K497"/>
    <mergeCell ref="L495:N497"/>
    <mergeCell ref="B489:B491"/>
    <mergeCell ref="B486:B488"/>
    <mergeCell ref="C486:C488"/>
    <mergeCell ref="D486:F488"/>
    <mergeCell ref="G486:I488"/>
    <mergeCell ref="J486:K488"/>
    <mergeCell ref="L486:N488"/>
    <mergeCell ref="C489:C491"/>
    <mergeCell ref="D489:F491"/>
    <mergeCell ref="G489:I491"/>
    <mergeCell ref="J489:K491"/>
    <mergeCell ref="L489:N491"/>
    <mergeCell ref="B483:B485"/>
    <mergeCell ref="B480:B482"/>
    <mergeCell ref="C480:C482"/>
    <mergeCell ref="D480:F482"/>
    <mergeCell ref="G480:I482"/>
    <mergeCell ref="J480:K482"/>
    <mergeCell ref="L480:N482"/>
    <mergeCell ref="C483:C485"/>
    <mergeCell ref="D483:F485"/>
    <mergeCell ref="G483:I485"/>
    <mergeCell ref="J483:K485"/>
    <mergeCell ref="L483:N485"/>
    <mergeCell ref="B477:B479"/>
    <mergeCell ref="B474:B476"/>
    <mergeCell ref="C474:C476"/>
    <mergeCell ref="D474:F476"/>
    <mergeCell ref="G474:I476"/>
    <mergeCell ref="J474:K476"/>
    <mergeCell ref="L474:N476"/>
    <mergeCell ref="C477:C479"/>
    <mergeCell ref="D477:F479"/>
    <mergeCell ref="G477:I479"/>
    <mergeCell ref="J477:K479"/>
    <mergeCell ref="L477:N479"/>
    <mergeCell ref="B471:B473"/>
    <mergeCell ref="B468:B470"/>
    <mergeCell ref="C468:C470"/>
    <mergeCell ref="D468:F470"/>
    <mergeCell ref="G468:I470"/>
    <mergeCell ref="J468:K470"/>
    <mergeCell ref="L468:N470"/>
    <mergeCell ref="C471:C473"/>
    <mergeCell ref="D471:F473"/>
    <mergeCell ref="G471:I473"/>
    <mergeCell ref="J471:K473"/>
    <mergeCell ref="L471:N473"/>
    <mergeCell ref="B465:B467"/>
    <mergeCell ref="B462:B464"/>
    <mergeCell ref="C462:C464"/>
    <mergeCell ref="D462:F464"/>
    <mergeCell ref="G462:I464"/>
    <mergeCell ref="J462:K464"/>
    <mergeCell ref="L462:N464"/>
    <mergeCell ref="C465:C467"/>
    <mergeCell ref="D465:F467"/>
    <mergeCell ref="G465:I467"/>
    <mergeCell ref="J465:K467"/>
    <mergeCell ref="L465:N467"/>
    <mergeCell ref="B459:B461"/>
    <mergeCell ref="B456:B458"/>
    <mergeCell ref="C456:C458"/>
    <mergeCell ref="D456:F458"/>
    <mergeCell ref="G456:I458"/>
    <mergeCell ref="J456:K458"/>
    <mergeCell ref="L456:N458"/>
    <mergeCell ref="C459:C461"/>
    <mergeCell ref="D459:F461"/>
    <mergeCell ref="G459:I461"/>
    <mergeCell ref="J459:K461"/>
    <mergeCell ref="L459:N461"/>
    <mergeCell ref="B453:B455"/>
    <mergeCell ref="B450:B452"/>
    <mergeCell ref="C450:C452"/>
    <mergeCell ref="D450:F452"/>
    <mergeCell ref="G450:I452"/>
    <mergeCell ref="J450:K452"/>
    <mergeCell ref="L450:N452"/>
    <mergeCell ref="C453:C455"/>
    <mergeCell ref="D453:F455"/>
    <mergeCell ref="G453:I455"/>
    <mergeCell ref="J453:K455"/>
    <mergeCell ref="L453:N455"/>
    <mergeCell ref="B447:B449"/>
    <mergeCell ref="B444:B446"/>
    <mergeCell ref="C444:C446"/>
    <mergeCell ref="D444:F446"/>
    <mergeCell ref="G444:I446"/>
    <mergeCell ref="J444:K446"/>
    <mergeCell ref="L444:N446"/>
    <mergeCell ref="C447:C449"/>
    <mergeCell ref="D447:F449"/>
    <mergeCell ref="G447:I449"/>
    <mergeCell ref="J447:K449"/>
    <mergeCell ref="L447:N449"/>
    <mergeCell ref="B441:B443"/>
    <mergeCell ref="B438:B440"/>
    <mergeCell ref="C438:C440"/>
    <mergeCell ref="D438:F440"/>
    <mergeCell ref="G438:I440"/>
    <mergeCell ref="J438:K440"/>
    <mergeCell ref="L438:N440"/>
    <mergeCell ref="C441:C443"/>
    <mergeCell ref="D441:F443"/>
    <mergeCell ref="G441:I443"/>
    <mergeCell ref="J441:K443"/>
    <mergeCell ref="L441:N443"/>
    <mergeCell ref="B435:B437"/>
    <mergeCell ref="B432:B434"/>
    <mergeCell ref="C432:C434"/>
    <mergeCell ref="D432:F434"/>
    <mergeCell ref="G432:I434"/>
    <mergeCell ref="J432:K434"/>
    <mergeCell ref="L432:N434"/>
    <mergeCell ref="C435:C437"/>
    <mergeCell ref="D435:F437"/>
    <mergeCell ref="G435:I437"/>
    <mergeCell ref="J435:K437"/>
    <mergeCell ref="L435:N437"/>
    <mergeCell ref="B429:B431"/>
    <mergeCell ref="B426:B428"/>
    <mergeCell ref="C426:C428"/>
    <mergeCell ref="D426:F428"/>
    <mergeCell ref="G426:I428"/>
    <mergeCell ref="J426:K428"/>
    <mergeCell ref="L426:N428"/>
    <mergeCell ref="C429:C431"/>
    <mergeCell ref="D429:F431"/>
    <mergeCell ref="G429:I431"/>
    <mergeCell ref="J429:K431"/>
    <mergeCell ref="L429:N431"/>
    <mergeCell ref="B423:B425"/>
    <mergeCell ref="B420:B422"/>
    <mergeCell ref="C420:C422"/>
    <mergeCell ref="D420:F422"/>
    <mergeCell ref="G420:I422"/>
    <mergeCell ref="J420:K422"/>
    <mergeCell ref="L420:N422"/>
    <mergeCell ref="C423:C425"/>
    <mergeCell ref="D423:F425"/>
    <mergeCell ref="G423:I425"/>
    <mergeCell ref="J423:K425"/>
    <mergeCell ref="L423:N425"/>
    <mergeCell ref="B417:B419"/>
    <mergeCell ref="B414:B416"/>
    <mergeCell ref="C414:C416"/>
    <mergeCell ref="D414:F416"/>
    <mergeCell ref="G414:I416"/>
    <mergeCell ref="J414:K416"/>
    <mergeCell ref="L414:N416"/>
    <mergeCell ref="C417:C419"/>
    <mergeCell ref="D417:F419"/>
    <mergeCell ref="G417:I419"/>
    <mergeCell ref="J417:K419"/>
    <mergeCell ref="L417:N419"/>
    <mergeCell ref="B411:B413"/>
    <mergeCell ref="B408:B410"/>
    <mergeCell ref="C408:C410"/>
    <mergeCell ref="D408:F410"/>
    <mergeCell ref="G408:I410"/>
    <mergeCell ref="J408:K410"/>
    <mergeCell ref="L408:N410"/>
    <mergeCell ref="C411:C413"/>
    <mergeCell ref="D411:F413"/>
    <mergeCell ref="G411:I413"/>
    <mergeCell ref="J411:K413"/>
    <mergeCell ref="L411:N413"/>
    <mergeCell ref="B405:B407"/>
    <mergeCell ref="B402:B404"/>
    <mergeCell ref="C402:C404"/>
    <mergeCell ref="D402:F404"/>
    <mergeCell ref="G402:I404"/>
    <mergeCell ref="J402:K404"/>
    <mergeCell ref="L402:N404"/>
    <mergeCell ref="C405:C407"/>
    <mergeCell ref="D405:F407"/>
    <mergeCell ref="G405:I407"/>
    <mergeCell ref="J405:K407"/>
    <mergeCell ref="L405:N407"/>
    <mergeCell ref="B399:B401"/>
    <mergeCell ref="B396:B398"/>
    <mergeCell ref="C396:C398"/>
    <mergeCell ref="D396:F398"/>
    <mergeCell ref="G396:I398"/>
    <mergeCell ref="J396:K398"/>
    <mergeCell ref="L396:N398"/>
    <mergeCell ref="C399:C401"/>
    <mergeCell ref="D399:F401"/>
    <mergeCell ref="G399:I401"/>
    <mergeCell ref="J399:K401"/>
    <mergeCell ref="L399:N401"/>
    <mergeCell ref="B393:B395"/>
    <mergeCell ref="B390:B392"/>
    <mergeCell ref="C390:C392"/>
    <mergeCell ref="D390:F392"/>
    <mergeCell ref="G390:I392"/>
    <mergeCell ref="J390:K392"/>
    <mergeCell ref="L390:N392"/>
    <mergeCell ref="C393:C395"/>
    <mergeCell ref="D393:F395"/>
    <mergeCell ref="G393:I395"/>
    <mergeCell ref="J393:K395"/>
    <mergeCell ref="L393:N395"/>
    <mergeCell ref="B387:B389"/>
    <mergeCell ref="B384:B386"/>
    <mergeCell ref="C384:C386"/>
    <mergeCell ref="D384:F386"/>
    <mergeCell ref="G384:I386"/>
    <mergeCell ref="J384:K386"/>
    <mergeCell ref="L384:N386"/>
    <mergeCell ref="C387:C389"/>
    <mergeCell ref="D387:F389"/>
    <mergeCell ref="G387:I389"/>
    <mergeCell ref="J387:K389"/>
    <mergeCell ref="L387:N389"/>
    <mergeCell ref="B381:B383"/>
    <mergeCell ref="B378:B380"/>
    <mergeCell ref="C378:C380"/>
    <mergeCell ref="D378:F380"/>
    <mergeCell ref="G378:I380"/>
    <mergeCell ref="J378:K380"/>
    <mergeCell ref="L378:N380"/>
    <mergeCell ref="C381:C383"/>
    <mergeCell ref="D381:F383"/>
    <mergeCell ref="G381:I383"/>
    <mergeCell ref="J381:K383"/>
    <mergeCell ref="L381:N383"/>
    <mergeCell ref="B375:B377"/>
    <mergeCell ref="B372:B374"/>
    <mergeCell ref="C372:C374"/>
    <mergeCell ref="D372:F374"/>
    <mergeCell ref="G372:I374"/>
    <mergeCell ref="J372:K374"/>
    <mergeCell ref="L372:N374"/>
    <mergeCell ref="C375:C377"/>
    <mergeCell ref="D375:F377"/>
    <mergeCell ref="G375:I377"/>
    <mergeCell ref="J375:K377"/>
    <mergeCell ref="L375:N377"/>
    <mergeCell ref="B369:B371"/>
    <mergeCell ref="B366:B368"/>
    <mergeCell ref="C366:C368"/>
    <mergeCell ref="D366:F368"/>
    <mergeCell ref="G366:I368"/>
    <mergeCell ref="J366:K368"/>
    <mergeCell ref="L366:N368"/>
    <mergeCell ref="C369:C371"/>
    <mergeCell ref="D369:F371"/>
    <mergeCell ref="G369:I371"/>
    <mergeCell ref="J369:K371"/>
    <mergeCell ref="L369:N371"/>
    <mergeCell ref="B363:B365"/>
    <mergeCell ref="B360:B362"/>
    <mergeCell ref="C360:C362"/>
    <mergeCell ref="D360:F362"/>
    <mergeCell ref="G360:I362"/>
    <mergeCell ref="J360:K362"/>
    <mergeCell ref="L360:N362"/>
    <mergeCell ref="C363:C365"/>
    <mergeCell ref="D363:F365"/>
    <mergeCell ref="G363:I365"/>
    <mergeCell ref="J363:K365"/>
    <mergeCell ref="L363:N365"/>
    <mergeCell ref="B357:B359"/>
    <mergeCell ref="B354:B356"/>
    <mergeCell ref="C354:C356"/>
    <mergeCell ref="D354:F356"/>
    <mergeCell ref="G354:I356"/>
    <mergeCell ref="J354:K356"/>
    <mergeCell ref="L354:N356"/>
    <mergeCell ref="C357:C359"/>
    <mergeCell ref="D357:F359"/>
    <mergeCell ref="G357:I359"/>
    <mergeCell ref="J357:K359"/>
    <mergeCell ref="L357:N359"/>
    <mergeCell ref="B351:B353"/>
    <mergeCell ref="B348:B350"/>
    <mergeCell ref="C348:C350"/>
    <mergeCell ref="D348:F350"/>
    <mergeCell ref="G348:I350"/>
    <mergeCell ref="J348:K350"/>
    <mergeCell ref="L348:N350"/>
    <mergeCell ref="C351:C353"/>
    <mergeCell ref="D351:F353"/>
    <mergeCell ref="G351:I353"/>
    <mergeCell ref="J351:K353"/>
    <mergeCell ref="L351:N353"/>
    <mergeCell ref="B345:B347"/>
    <mergeCell ref="B342:B344"/>
    <mergeCell ref="C342:C344"/>
    <mergeCell ref="D342:F344"/>
    <mergeCell ref="G342:I344"/>
    <mergeCell ref="J342:K344"/>
    <mergeCell ref="L342:N344"/>
    <mergeCell ref="C345:C347"/>
    <mergeCell ref="D345:F347"/>
    <mergeCell ref="G345:I347"/>
    <mergeCell ref="J345:K347"/>
    <mergeCell ref="L345:N347"/>
    <mergeCell ref="B339:B341"/>
    <mergeCell ref="B336:B338"/>
    <mergeCell ref="C336:C338"/>
    <mergeCell ref="D336:F338"/>
    <mergeCell ref="G336:I338"/>
    <mergeCell ref="J336:K338"/>
    <mergeCell ref="L336:N338"/>
    <mergeCell ref="C339:C341"/>
    <mergeCell ref="D339:F341"/>
    <mergeCell ref="G339:I341"/>
    <mergeCell ref="J339:K341"/>
    <mergeCell ref="L339:N341"/>
    <mergeCell ref="B333:B335"/>
    <mergeCell ref="B330:B332"/>
    <mergeCell ref="C330:C332"/>
    <mergeCell ref="D330:F332"/>
    <mergeCell ref="G330:I332"/>
    <mergeCell ref="J330:K332"/>
    <mergeCell ref="L330:N332"/>
    <mergeCell ref="C333:C335"/>
    <mergeCell ref="D333:F335"/>
    <mergeCell ref="G333:I335"/>
    <mergeCell ref="J333:K335"/>
    <mergeCell ref="L333:N335"/>
    <mergeCell ref="B327:B329"/>
    <mergeCell ref="B324:B326"/>
    <mergeCell ref="C324:C326"/>
    <mergeCell ref="D324:F326"/>
    <mergeCell ref="G324:I326"/>
    <mergeCell ref="J324:K326"/>
    <mergeCell ref="L324:N326"/>
    <mergeCell ref="C327:C329"/>
    <mergeCell ref="D327:F329"/>
    <mergeCell ref="G327:I329"/>
    <mergeCell ref="J327:K329"/>
    <mergeCell ref="L327:N329"/>
    <mergeCell ref="B321:B323"/>
    <mergeCell ref="B318:B320"/>
    <mergeCell ref="C318:C320"/>
    <mergeCell ref="D318:F320"/>
    <mergeCell ref="G318:I320"/>
    <mergeCell ref="J318:K320"/>
    <mergeCell ref="L318:N320"/>
    <mergeCell ref="C321:C323"/>
    <mergeCell ref="D321:F323"/>
    <mergeCell ref="G321:I323"/>
    <mergeCell ref="J321:K323"/>
    <mergeCell ref="L321:N323"/>
    <mergeCell ref="B315:B317"/>
    <mergeCell ref="B312:B314"/>
    <mergeCell ref="C312:C314"/>
    <mergeCell ref="D312:F314"/>
    <mergeCell ref="G312:I314"/>
    <mergeCell ref="J312:K314"/>
    <mergeCell ref="L312:N314"/>
    <mergeCell ref="C315:C317"/>
    <mergeCell ref="D315:F317"/>
    <mergeCell ref="G315:I317"/>
    <mergeCell ref="J315:K317"/>
    <mergeCell ref="L315:N317"/>
    <mergeCell ref="B309:B311"/>
    <mergeCell ref="B306:B308"/>
    <mergeCell ref="C306:C308"/>
    <mergeCell ref="D306:F308"/>
    <mergeCell ref="G306:I308"/>
    <mergeCell ref="J306:K308"/>
    <mergeCell ref="L306:N308"/>
    <mergeCell ref="C309:C311"/>
    <mergeCell ref="D309:F311"/>
    <mergeCell ref="G309:I311"/>
    <mergeCell ref="J309:K311"/>
    <mergeCell ref="L309:N311"/>
    <mergeCell ref="B303:B305"/>
    <mergeCell ref="B300:B302"/>
    <mergeCell ref="C300:C302"/>
    <mergeCell ref="D300:F302"/>
    <mergeCell ref="G300:I302"/>
    <mergeCell ref="J300:K302"/>
    <mergeCell ref="L300:N302"/>
    <mergeCell ref="C303:C305"/>
    <mergeCell ref="D303:F305"/>
    <mergeCell ref="G303:I305"/>
    <mergeCell ref="J303:K305"/>
    <mergeCell ref="L303:N305"/>
    <mergeCell ref="B297:B299"/>
    <mergeCell ref="B294:B296"/>
    <mergeCell ref="C294:C296"/>
    <mergeCell ref="D294:F296"/>
    <mergeCell ref="G294:I296"/>
    <mergeCell ref="J294:K296"/>
    <mergeCell ref="L294:N296"/>
    <mergeCell ref="C297:C299"/>
    <mergeCell ref="D297:F299"/>
    <mergeCell ref="G297:I299"/>
    <mergeCell ref="J297:K299"/>
    <mergeCell ref="L297:N299"/>
    <mergeCell ref="B291:B293"/>
    <mergeCell ref="B288:B290"/>
    <mergeCell ref="C288:C290"/>
    <mergeCell ref="D288:F290"/>
    <mergeCell ref="G288:I290"/>
    <mergeCell ref="J288:K290"/>
    <mergeCell ref="L288:N290"/>
    <mergeCell ref="C291:C293"/>
    <mergeCell ref="D291:F293"/>
    <mergeCell ref="G291:I293"/>
    <mergeCell ref="J291:K293"/>
    <mergeCell ref="L291:N293"/>
    <mergeCell ref="B285:B287"/>
    <mergeCell ref="B282:B284"/>
    <mergeCell ref="C282:C284"/>
    <mergeCell ref="D282:F284"/>
    <mergeCell ref="G282:I284"/>
    <mergeCell ref="J282:K284"/>
    <mergeCell ref="L282:N284"/>
    <mergeCell ref="C285:C287"/>
    <mergeCell ref="D285:F287"/>
    <mergeCell ref="G285:I287"/>
    <mergeCell ref="J285:K287"/>
    <mergeCell ref="L285:N287"/>
    <mergeCell ref="B279:B281"/>
    <mergeCell ref="B276:B278"/>
    <mergeCell ref="C276:C278"/>
    <mergeCell ref="D276:F278"/>
    <mergeCell ref="G276:I278"/>
    <mergeCell ref="J276:K278"/>
    <mergeCell ref="L276:N278"/>
    <mergeCell ref="C279:C281"/>
    <mergeCell ref="D279:F281"/>
    <mergeCell ref="G279:I281"/>
    <mergeCell ref="J279:K281"/>
    <mergeCell ref="L279:N281"/>
    <mergeCell ref="B273:B275"/>
    <mergeCell ref="B270:B272"/>
    <mergeCell ref="C270:C272"/>
    <mergeCell ref="D270:F272"/>
    <mergeCell ref="G270:I272"/>
    <mergeCell ref="J270:K272"/>
    <mergeCell ref="L270:N272"/>
    <mergeCell ref="C273:C275"/>
    <mergeCell ref="D273:F275"/>
    <mergeCell ref="G273:I275"/>
    <mergeCell ref="J273:K275"/>
    <mergeCell ref="L273:N275"/>
    <mergeCell ref="B267:B269"/>
    <mergeCell ref="B264:B266"/>
    <mergeCell ref="C264:C266"/>
    <mergeCell ref="D264:F266"/>
    <mergeCell ref="G264:I266"/>
    <mergeCell ref="J264:K266"/>
    <mergeCell ref="L264:N266"/>
    <mergeCell ref="C267:C269"/>
    <mergeCell ref="D267:F269"/>
    <mergeCell ref="G267:I269"/>
    <mergeCell ref="J267:K269"/>
    <mergeCell ref="L267:N269"/>
    <mergeCell ref="B261:B263"/>
    <mergeCell ref="B258:B260"/>
    <mergeCell ref="C258:C260"/>
    <mergeCell ref="D258:F260"/>
    <mergeCell ref="G258:I260"/>
    <mergeCell ref="J258:K260"/>
    <mergeCell ref="L258:N260"/>
    <mergeCell ref="C261:C263"/>
    <mergeCell ref="D261:F263"/>
    <mergeCell ref="G261:I263"/>
    <mergeCell ref="J261:K263"/>
    <mergeCell ref="L261:N263"/>
    <mergeCell ref="B255:B257"/>
    <mergeCell ref="B252:B254"/>
    <mergeCell ref="C252:C254"/>
    <mergeCell ref="D252:F254"/>
    <mergeCell ref="G252:I254"/>
    <mergeCell ref="J252:K254"/>
    <mergeCell ref="L252:N254"/>
    <mergeCell ref="C255:C257"/>
    <mergeCell ref="D255:F257"/>
    <mergeCell ref="G255:I257"/>
    <mergeCell ref="J255:K257"/>
    <mergeCell ref="L255:N257"/>
    <mergeCell ref="B249:B251"/>
    <mergeCell ref="B246:B248"/>
    <mergeCell ref="C246:C248"/>
    <mergeCell ref="D246:F248"/>
    <mergeCell ref="G246:I248"/>
    <mergeCell ref="J246:K248"/>
    <mergeCell ref="L246:N248"/>
    <mergeCell ref="C249:C251"/>
    <mergeCell ref="D249:F251"/>
    <mergeCell ref="G249:I251"/>
    <mergeCell ref="J249:K251"/>
    <mergeCell ref="L249:N251"/>
    <mergeCell ref="B243:B245"/>
    <mergeCell ref="B240:B242"/>
    <mergeCell ref="C240:C242"/>
    <mergeCell ref="D240:F242"/>
    <mergeCell ref="G240:I242"/>
    <mergeCell ref="J240:K242"/>
    <mergeCell ref="L240:N242"/>
    <mergeCell ref="C243:C245"/>
    <mergeCell ref="D243:F245"/>
    <mergeCell ref="G243:I245"/>
    <mergeCell ref="J243:K245"/>
    <mergeCell ref="L243:N245"/>
    <mergeCell ref="B237:B239"/>
    <mergeCell ref="B234:B236"/>
    <mergeCell ref="C234:C236"/>
    <mergeCell ref="D234:F236"/>
    <mergeCell ref="G234:I236"/>
    <mergeCell ref="J234:K236"/>
    <mergeCell ref="L234:N236"/>
    <mergeCell ref="C237:C239"/>
    <mergeCell ref="D237:F239"/>
    <mergeCell ref="G237:I239"/>
    <mergeCell ref="J237:K239"/>
    <mergeCell ref="L237:N239"/>
    <mergeCell ref="B231:B233"/>
    <mergeCell ref="B228:B230"/>
    <mergeCell ref="C228:C230"/>
    <mergeCell ref="D228:F230"/>
    <mergeCell ref="G228:I230"/>
    <mergeCell ref="J228:K230"/>
    <mergeCell ref="L228:N230"/>
    <mergeCell ref="C231:C233"/>
    <mergeCell ref="D231:F233"/>
    <mergeCell ref="G231:I233"/>
    <mergeCell ref="J231:K233"/>
    <mergeCell ref="L231:N233"/>
    <mergeCell ref="B225:B227"/>
    <mergeCell ref="B222:B224"/>
    <mergeCell ref="C222:C224"/>
    <mergeCell ref="D222:F224"/>
    <mergeCell ref="G222:I224"/>
    <mergeCell ref="J222:K224"/>
    <mergeCell ref="L222:N224"/>
    <mergeCell ref="C225:C227"/>
    <mergeCell ref="D225:F227"/>
    <mergeCell ref="G225:I227"/>
    <mergeCell ref="J225:K227"/>
    <mergeCell ref="L225:N227"/>
    <mergeCell ref="B219:B221"/>
    <mergeCell ref="B216:B218"/>
    <mergeCell ref="C216:C218"/>
    <mergeCell ref="D216:F218"/>
    <mergeCell ref="G216:I218"/>
    <mergeCell ref="J216:K218"/>
    <mergeCell ref="L216:N218"/>
    <mergeCell ref="C219:C221"/>
    <mergeCell ref="D219:F221"/>
    <mergeCell ref="G219:I221"/>
    <mergeCell ref="J219:K221"/>
    <mergeCell ref="L219:N221"/>
    <mergeCell ref="B213:B215"/>
    <mergeCell ref="B210:B212"/>
    <mergeCell ref="C210:C212"/>
    <mergeCell ref="D210:F212"/>
    <mergeCell ref="G210:I212"/>
    <mergeCell ref="J210:K212"/>
    <mergeCell ref="L210:N212"/>
    <mergeCell ref="C213:C215"/>
    <mergeCell ref="D213:F215"/>
    <mergeCell ref="G213:I215"/>
    <mergeCell ref="J213:K215"/>
    <mergeCell ref="L213:N215"/>
    <mergeCell ref="B207:B209"/>
    <mergeCell ref="B204:B206"/>
    <mergeCell ref="C204:C206"/>
    <mergeCell ref="D204:F206"/>
    <mergeCell ref="G204:I206"/>
    <mergeCell ref="J204:K206"/>
    <mergeCell ref="L204:N206"/>
    <mergeCell ref="C207:C209"/>
    <mergeCell ref="D207:F209"/>
    <mergeCell ref="G207:I209"/>
    <mergeCell ref="J207:K209"/>
    <mergeCell ref="L207:N209"/>
    <mergeCell ref="B201:B203"/>
    <mergeCell ref="B198:B200"/>
    <mergeCell ref="C198:C200"/>
    <mergeCell ref="D198:F200"/>
    <mergeCell ref="G198:I200"/>
    <mergeCell ref="J198:K200"/>
    <mergeCell ref="L198:N200"/>
    <mergeCell ref="C201:C203"/>
    <mergeCell ref="D201:F203"/>
    <mergeCell ref="G201:I203"/>
    <mergeCell ref="J201:K203"/>
    <mergeCell ref="L201:N203"/>
    <mergeCell ref="B195:B197"/>
    <mergeCell ref="B192:B194"/>
    <mergeCell ref="C192:C194"/>
    <mergeCell ref="D192:F194"/>
    <mergeCell ref="G192:I194"/>
    <mergeCell ref="J192:K194"/>
    <mergeCell ref="L192:N194"/>
    <mergeCell ref="C195:C197"/>
    <mergeCell ref="D195:F197"/>
    <mergeCell ref="G195:I197"/>
    <mergeCell ref="J195:K197"/>
    <mergeCell ref="L195:N197"/>
    <mergeCell ref="B189:B191"/>
    <mergeCell ref="B186:B188"/>
    <mergeCell ref="C186:C188"/>
    <mergeCell ref="D186:F188"/>
    <mergeCell ref="G186:I188"/>
    <mergeCell ref="J186:K188"/>
    <mergeCell ref="L186:N188"/>
    <mergeCell ref="C189:C191"/>
    <mergeCell ref="D189:F191"/>
    <mergeCell ref="G189:I191"/>
    <mergeCell ref="J189:K191"/>
    <mergeCell ref="L189:N191"/>
    <mergeCell ref="B183:B185"/>
    <mergeCell ref="B180:B182"/>
    <mergeCell ref="C180:C182"/>
    <mergeCell ref="D180:F182"/>
    <mergeCell ref="G180:I182"/>
    <mergeCell ref="J180:K182"/>
    <mergeCell ref="L180:N182"/>
    <mergeCell ref="C183:C185"/>
    <mergeCell ref="D183:F185"/>
    <mergeCell ref="G183:I185"/>
    <mergeCell ref="J183:K185"/>
    <mergeCell ref="L183:N185"/>
    <mergeCell ref="B177:B179"/>
    <mergeCell ref="B174:B176"/>
    <mergeCell ref="C174:C176"/>
    <mergeCell ref="D174:F176"/>
    <mergeCell ref="G174:I176"/>
    <mergeCell ref="J174:K176"/>
    <mergeCell ref="L174:N176"/>
    <mergeCell ref="C177:C179"/>
    <mergeCell ref="D177:F179"/>
    <mergeCell ref="G177:I179"/>
    <mergeCell ref="J177:K179"/>
    <mergeCell ref="L177:N179"/>
    <mergeCell ref="B171:B173"/>
    <mergeCell ref="B168:B170"/>
    <mergeCell ref="C168:C170"/>
    <mergeCell ref="D168:F170"/>
    <mergeCell ref="G168:I170"/>
    <mergeCell ref="J168:K170"/>
    <mergeCell ref="L168:N170"/>
    <mergeCell ref="C171:C173"/>
    <mergeCell ref="D171:F173"/>
    <mergeCell ref="G171:I173"/>
    <mergeCell ref="J171:K173"/>
    <mergeCell ref="L171:N173"/>
    <mergeCell ref="B165:B167"/>
    <mergeCell ref="B162:B164"/>
    <mergeCell ref="C162:C164"/>
    <mergeCell ref="D162:F164"/>
    <mergeCell ref="G162:I164"/>
    <mergeCell ref="J162:K164"/>
    <mergeCell ref="L162:N164"/>
    <mergeCell ref="C165:C167"/>
    <mergeCell ref="D165:F167"/>
    <mergeCell ref="G165:I167"/>
    <mergeCell ref="J165:K167"/>
    <mergeCell ref="L165:N167"/>
    <mergeCell ref="B159:B161"/>
    <mergeCell ref="B156:B158"/>
    <mergeCell ref="C156:C158"/>
    <mergeCell ref="D156:F158"/>
    <mergeCell ref="G156:I158"/>
    <mergeCell ref="J156:K158"/>
    <mergeCell ref="L156:N158"/>
    <mergeCell ref="C159:C161"/>
    <mergeCell ref="D159:F161"/>
    <mergeCell ref="G159:I161"/>
    <mergeCell ref="J159:K161"/>
    <mergeCell ref="L159:N161"/>
    <mergeCell ref="B153:B155"/>
    <mergeCell ref="B150:B152"/>
    <mergeCell ref="C150:C152"/>
    <mergeCell ref="D150:F152"/>
    <mergeCell ref="G150:I152"/>
    <mergeCell ref="J150:K152"/>
    <mergeCell ref="L150:N152"/>
    <mergeCell ref="C153:C155"/>
    <mergeCell ref="D153:F155"/>
    <mergeCell ref="G153:I155"/>
    <mergeCell ref="J153:K155"/>
    <mergeCell ref="L153:N155"/>
    <mergeCell ref="B147:B149"/>
    <mergeCell ref="B144:B146"/>
    <mergeCell ref="C144:C146"/>
    <mergeCell ref="D144:F146"/>
    <mergeCell ref="G144:I146"/>
    <mergeCell ref="J144:K146"/>
    <mergeCell ref="L144:N146"/>
    <mergeCell ref="C147:C149"/>
    <mergeCell ref="D147:F149"/>
    <mergeCell ref="G147:I149"/>
    <mergeCell ref="J147:K149"/>
    <mergeCell ref="L147:N149"/>
    <mergeCell ref="B141:B143"/>
    <mergeCell ref="B138:B140"/>
    <mergeCell ref="C138:C140"/>
    <mergeCell ref="D138:F140"/>
    <mergeCell ref="G138:I140"/>
    <mergeCell ref="J138:K140"/>
    <mergeCell ref="L138:N140"/>
    <mergeCell ref="C141:C143"/>
    <mergeCell ref="D141:F143"/>
    <mergeCell ref="G141:I143"/>
    <mergeCell ref="J141:K143"/>
    <mergeCell ref="L141:N143"/>
    <mergeCell ref="B135:B137"/>
    <mergeCell ref="B132:B134"/>
    <mergeCell ref="C132:C134"/>
    <mergeCell ref="D132:F134"/>
    <mergeCell ref="G132:I134"/>
    <mergeCell ref="J132:K134"/>
    <mergeCell ref="L132:N134"/>
    <mergeCell ref="C135:C137"/>
    <mergeCell ref="D135:F137"/>
    <mergeCell ref="G135:I137"/>
    <mergeCell ref="J135:K137"/>
    <mergeCell ref="L135:N137"/>
    <mergeCell ref="B129:B131"/>
    <mergeCell ref="B126:B128"/>
    <mergeCell ref="C126:C128"/>
    <mergeCell ref="D126:F128"/>
    <mergeCell ref="G126:I128"/>
    <mergeCell ref="J126:K128"/>
    <mergeCell ref="L126:N128"/>
    <mergeCell ref="C129:C131"/>
    <mergeCell ref="D129:F131"/>
    <mergeCell ref="G129:I131"/>
    <mergeCell ref="J129:K131"/>
    <mergeCell ref="L129:N131"/>
    <mergeCell ref="B123:B125"/>
    <mergeCell ref="B120:B122"/>
    <mergeCell ref="C120:C122"/>
    <mergeCell ref="D120:F122"/>
    <mergeCell ref="G120:I122"/>
    <mergeCell ref="J120:K122"/>
    <mergeCell ref="L120:N122"/>
    <mergeCell ref="C123:C125"/>
    <mergeCell ref="D123:F125"/>
    <mergeCell ref="G123:I125"/>
    <mergeCell ref="J123:K125"/>
    <mergeCell ref="L123:N125"/>
    <mergeCell ref="B117:B119"/>
    <mergeCell ref="B114:B116"/>
    <mergeCell ref="C114:C116"/>
    <mergeCell ref="D114:F116"/>
    <mergeCell ref="G114:I116"/>
    <mergeCell ref="J114:K116"/>
    <mergeCell ref="L114:N116"/>
    <mergeCell ref="C117:C119"/>
    <mergeCell ref="D117:F119"/>
    <mergeCell ref="G117:I119"/>
    <mergeCell ref="J117:K119"/>
    <mergeCell ref="L117:N119"/>
    <mergeCell ref="B111:B113"/>
    <mergeCell ref="B108:B110"/>
    <mergeCell ref="C108:C110"/>
    <mergeCell ref="D108:F110"/>
    <mergeCell ref="G108:I110"/>
    <mergeCell ref="J108:K110"/>
    <mergeCell ref="L108:N110"/>
    <mergeCell ref="C111:C113"/>
    <mergeCell ref="D111:F113"/>
    <mergeCell ref="G111:I113"/>
    <mergeCell ref="J111:K113"/>
    <mergeCell ref="L111:N113"/>
    <mergeCell ref="B105:B107"/>
    <mergeCell ref="B102:B104"/>
    <mergeCell ref="C102:C104"/>
    <mergeCell ref="D102:F104"/>
    <mergeCell ref="G102:I104"/>
    <mergeCell ref="J102:K104"/>
    <mergeCell ref="L102:N104"/>
    <mergeCell ref="C105:C107"/>
    <mergeCell ref="D105:F107"/>
    <mergeCell ref="G105:I107"/>
    <mergeCell ref="J105:K107"/>
    <mergeCell ref="L105:N107"/>
    <mergeCell ref="B99:B101"/>
    <mergeCell ref="B96:B98"/>
    <mergeCell ref="C96:C98"/>
    <mergeCell ref="D96:F98"/>
    <mergeCell ref="G96:I98"/>
    <mergeCell ref="J96:K98"/>
    <mergeCell ref="L96:N98"/>
    <mergeCell ref="C99:C101"/>
    <mergeCell ref="D99:F101"/>
    <mergeCell ref="G99:I101"/>
    <mergeCell ref="J99:K101"/>
    <mergeCell ref="L99:N101"/>
    <mergeCell ref="B93:B95"/>
    <mergeCell ref="B90:B92"/>
    <mergeCell ref="C93:C95"/>
    <mergeCell ref="D93:F95"/>
    <mergeCell ref="G93:I95"/>
    <mergeCell ref="J93:K95"/>
    <mergeCell ref="L93:N95"/>
    <mergeCell ref="B87:B89"/>
    <mergeCell ref="B84:B86"/>
    <mergeCell ref="C81:C83"/>
    <mergeCell ref="D81:F83"/>
    <mergeCell ref="G81:I83"/>
    <mergeCell ref="J81:K83"/>
    <mergeCell ref="L81:N83"/>
    <mergeCell ref="C84:C86"/>
    <mergeCell ref="D84:F86"/>
    <mergeCell ref="G84:I86"/>
    <mergeCell ref="J84:K86"/>
    <mergeCell ref="L84:N86"/>
    <mergeCell ref="C87:C89"/>
    <mergeCell ref="B81:B83"/>
    <mergeCell ref="D87:F89"/>
    <mergeCell ref="G87:I89"/>
    <mergeCell ref="J87:K89"/>
    <mergeCell ref="L87:N89"/>
    <mergeCell ref="C90:C92"/>
    <mergeCell ref="D90:F92"/>
    <mergeCell ref="G90:I92"/>
    <mergeCell ref="J90:K92"/>
    <mergeCell ref="L90:N92"/>
    <mergeCell ref="B78:B80"/>
    <mergeCell ref="C78:C80"/>
    <mergeCell ref="D78:F80"/>
    <mergeCell ref="G78:I80"/>
    <mergeCell ref="J78:K80"/>
    <mergeCell ref="L78:N80"/>
    <mergeCell ref="B75:B77"/>
    <mergeCell ref="B72:B74"/>
    <mergeCell ref="D75:F77"/>
    <mergeCell ref="C75:C77"/>
    <mergeCell ref="G75:I77"/>
    <mergeCell ref="J75:K77"/>
    <mergeCell ref="L75:N77"/>
    <mergeCell ref="C72:C74"/>
    <mergeCell ref="D72:F74"/>
    <mergeCell ref="G72:I74"/>
    <mergeCell ref="J72:K74"/>
    <mergeCell ref="L72:N74"/>
    <mergeCell ref="B69:B71"/>
    <mergeCell ref="B66:B68"/>
    <mergeCell ref="C66:C68"/>
    <mergeCell ref="D66:F68"/>
    <mergeCell ref="G66:I68"/>
    <mergeCell ref="J66:K68"/>
    <mergeCell ref="L66:N68"/>
    <mergeCell ref="C69:C71"/>
    <mergeCell ref="D69:F71"/>
    <mergeCell ref="G69:I71"/>
    <mergeCell ref="J69:K71"/>
    <mergeCell ref="L69:N71"/>
    <mergeCell ref="B63:B65"/>
    <mergeCell ref="B60:B62"/>
    <mergeCell ref="C60:C62"/>
    <mergeCell ref="D60:F62"/>
    <mergeCell ref="G60:I62"/>
    <mergeCell ref="J60:K62"/>
    <mergeCell ref="L60:N62"/>
    <mergeCell ref="C63:C65"/>
    <mergeCell ref="D63:F65"/>
    <mergeCell ref="G63:I65"/>
    <mergeCell ref="J63:K65"/>
    <mergeCell ref="L63:N65"/>
    <mergeCell ref="B57:B59"/>
    <mergeCell ref="B54:B56"/>
    <mergeCell ref="C54:C56"/>
    <mergeCell ref="D54:F56"/>
    <mergeCell ref="G54:I56"/>
    <mergeCell ref="J54:K56"/>
    <mergeCell ref="L54:N56"/>
    <mergeCell ref="C57:C59"/>
    <mergeCell ref="D57:F59"/>
    <mergeCell ref="G57:I59"/>
    <mergeCell ref="J57:K59"/>
    <mergeCell ref="L57:N59"/>
    <mergeCell ref="B51:B53"/>
    <mergeCell ref="B48:B50"/>
    <mergeCell ref="C48:C50"/>
    <mergeCell ref="D48:F50"/>
    <mergeCell ref="G48:I50"/>
    <mergeCell ref="J48:K50"/>
    <mergeCell ref="L48:N50"/>
    <mergeCell ref="C51:C53"/>
    <mergeCell ref="D51:F53"/>
    <mergeCell ref="G51:I53"/>
    <mergeCell ref="J51:K53"/>
    <mergeCell ref="L51:N53"/>
    <mergeCell ref="B45:B47"/>
    <mergeCell ref="B42:B44"/>
    <mergeCell ref="C42:C44"/>
    <mergeCell ref="D42:F44"/>
    <mergeCell ref="G42:I44"/>
    <mergeCell ref="J42:K44"/>
    <mergeCell ref="L42:N44"/>
    <mergeCell ref="C45:C47"/>
    <mergeCell ref="D45:F47"/>
    <mergeCell ref="G45:I47"/>
    <mergeCell ref="J45:K47"/>
    <mergeCell ref="L45:N47"/>
    <mergeCell ref="B39:B41"/>
    <mergeCell ref="B36:B38"/>
    <mergeCell ref="C36:C38"/>
    <mergeCell ref="D36:F38"/>
    <mergeCell ref="G36:I38"/>
    <mergeCell ref="J36:K38"/>
    <mergeCell ref="L36:N38"/>
    <mergeCell ref="C39:C41"/>
    <mergeCell ref="D39:F41"/>
    <mergeCell ref="G39:I41"/>
    <mergeCell ref="J39:K41"/>
    <mergeCell ref="L39:N41"/>
    <mergeCell ref="B33:B35"/>
    <mergeCell ref="B30:B32"/>
    <mergeCell ref="J33:K35"/>
    <mergeCell ref="L33:N35"/>
    <mergeCell ref="B27:B29"/>
    <mergeCell ref="B24:B26"/>
    <mergeCell ref="B21:B23"/>
    <mergeCell ref="B18:B20"/>
    <mergeCell ref="C18:C19"/>
    <mergeCell ref="D18:F19"/>
    <mergeCell ref="G18:I19"/>
    <mergeCell ref="J18:K19"/>
    <mergeCell ref="L18:N19"/>
    <mergeCell ref="D20:F20"/>
    <mergeCell ref="G20:I20"/>
    <mergeCell ref="J20:K20"/>
    <mergeCell ref="L20:N20"/>
    <mergeCell ref="C21:C23"/>
    <mergeCell ref="D21:F23"/>
    <mergeCell ref="G21:I23"/>
    <mergeCell ref="J21:K23"/>
    <mergeCell ref="L21:N23"/>
    <mergeCell ref="C24:C26"/>
    <mergeCell ref="D24:F26"/>
    <mergeCell ref="G24:I26"/>
    <mergeCell ref="J24:K26"/>
    <mergeCell ref="L24:N26"/>
    <mergeCell ref="C27:C29"/>
    <mergeCell ref="D27:F29"/>
    <mergeCell ref="G27:I29"/>
    <mergeCell ref="J27:K29"/>
    <mergeCell ref="L27:N29"/>
    <mergeCell ref="B15:B17"/>
    <mergeCell ref="C15:C16"/>
    <mergeCell ref="D15:F16"/>
    <mergeCell ref="G15:I16"/>
    <mergeCell ref="J15:K16"/>
    <mergeCell ref="L15:N16"/>
    <mergeCell ref="D17:F17"/>
    <mergeCell ref="G17:I17"/>
    <mergeCell ref="J17:K17"/>
    <mergeCell ref="L17:N17"/>
    <mergeCell ref="B1:U2"/>
    <mergeCell ref="D14:F14"/>
    <mergeCell ref="G14:I14"/>
    <mergeCell ref="J14:K14"/>
    <mergeCell ref="L14:N14"/>
    <mergeCell ref="O14:P14"/>
    <mergeCell ref="Q14:U14"/>
    <mergeCell ref="P5:Q6"/>
    <mergeCell ref="P7:Q8"/>
    <mergeCell ref="R5:U6"/>
    <mergeCell ref="R7:U8"/>
    <mergeCell ref="B10:B11"/>
    <mergeCell ref="C10:U11"/>
    <mergeCell ref="C4:E4"/>
    <mergeCell ref="C6:E6"/>
    <mergeCell ref="C8:E8"/>
    <mergeCell ref="J4:N4"/>
    <mergeCell ref="J6:N6"/>
    <mergeCell ref="J8:N8"/>
    <mergeCell ref="AI21:AI23"/>
    <mergeCell ref="AI24:AI26"/>
    <mergeCell ref="AI27:AI29"/>
    <mergeCell ref="AI30:AI32"/>
    <mergeCell ref="AI33:AI35"/>
    <mergeCell ref="AI36:AI38"/>
    <mergeCell ref="AI39:AI41"/>
    <mergeCell ref="AI42:AI44"/>
    <mergeCell ref="AI45:AI47"/>
    <mergeCell ref="AI48:AI50"/>
    <mergeCell ref="AI51:AI53"/>
    <mergeCell ref="AI54:AI56"/>
    <mergeCell ref="AI57:AI59"/>
    <mergeCell ref="AI60:AI62"/>
    <mergeCell ref="AI63:AI65"/>
    <mergeCell ref="AI66:AI68"/>
    <mergeCell ref="AI69:AI71"/>
    <mergeCell ref="AI72:AI74"/>
    <mergeCell ref="AI75:AI77"/>
    <mergeCell ref="AI78:AI80"/>
    <mergeCell ref="AI81:AI83"/>
    <mergeCell ref="AI84:AI86"/>
    <mergeCell ref="AI87:AI89"/>
    <mergeCell ref="AI90:AI92"/>
    <mergeCell ref="AI93:AI95"/>
    <mergeCell ref="AI96:AI98"/>
    <mergeCell ref="AI99:AI101"/>
    <mergeCell ref="AI102:AI104"/>
    <mergeCell ref="AI105:AI107"/>
    <mergeCell ref="AI108:AI110"/>
    <mergeCell ref="AI111:AI113"/>
    <mergeCell ref="AI114:AI116"/>
    <mergeCell ref="AI117:AI119"/>
    <mergeCell ref="AI120:AI122"/>
    <mergeCell ref="AI123:AI125"/>
    <mergeCell ref="AI126:AI128"/>
    <mergeCell ref="AI129:AI131"/>
    <mergeCell ref="AI132:AI134"/>
    <mergeCell ref="AI135:AI137"/>
    <mergeCell ref="AI138:AI140"/>
    <mergeCell ref="AI141:AI143"/>
    <mergeCell ref="AI144:AI146"/>
    <mergeCell ref="AI147:AI149"/>
    <mergeCell ref="AI150:AI152"/>
    <mergeCell ref="AI153:AI155"/>
    <mergeCell ref="AI156:AI158"/>
    <mergeCell ref="AI159:AI161"/>
    <mergeCell ref="AI162:AI164"/>
    <mergeCell ref="AI165:AI167"/>
    <mergeCell ref="AI168:AI170"/>
    <mergeCell ref="AI171:AI173"/>
    <mergeCell ref="AI174:AI176"/>
    <mergeCell ref="AI177:AI179"/>
    <mergeCell ref="AI180:AI182"/>
    <mergeCell ref="AI183:AI185"/>
    <mergeCell ref="AI186:AI188"/>
    <mergeCell ref="AI189:AI191"/>
    <mergeCell ref="AI192:AI194"/>
    <mergeCell ref="AI195:AI197"/>
    <mergeCell ref="AI198:AI200"/>
    <mergeCell ref="AI201:AI203"/>
    <mergeCell ref="AI204:AI206"/>
    <mergeCell ref="AI207:AI209"/>
    <mergeCell ref="AI210:AI212"/>
    <mergeCell ref="AI213:AI215"/>
    <mergeCell ref="AI216:AI218"/>
    <mergeCell ref="AI219:AI221"/>
    <mergeCell ref="AI222:AI224"/>
    <mergeCell ref="AI225:AI227"/>
    <mergeCell ref="AI228:AI230"/>
    <mergeCell ref="AI231:AI233"/>
    <mergeCell ref="AI234:AI236"/>
    <mergeCell ref="AI237:AI239"/>
    <mergeCell ref="AI240:AI242"/>
    <mergeCell ref="AI243:AI245"/>
    <mergeCell ref="AI246:AI248"/>
    <mergeCell ref="AI249:AI251"/>
    <mergeCell ref="AI252:AI254"/>
    <mergeCell ref="AI255:AI257"/>
    <mergeCell ref="AI258:AI260"/>
    <mergeCell ref="AI261:AI263"/>
    <mergeCell ref="AI264:AI266"/>
    <mergeCell ref="AI267:AI269"/>
    <mergeCell ref="AI270:AI272"/>
    <mergeCell ref="AI273:AI275"/>
    <mergeCell ref="AI276:AI278"/>
    <mergeCell ref="AI279:AI281"/>
    <mergeCell ref="AI282:AI284"/>
    <mergeCell ref="AI285:AI287"/>
    <mergeCell ref="AI288:AI290"/>
    <mergeCell ref="AI291:AI293"/>
    <mergeCell ref="AI294:AI296"/>
    <mergeCell ref="AI297:AI299"/>
    <mergeCell ref="AI300:AI302"/>
    <mergeCell ref="AI303:AI305"/>
    <mergeCell ref="AI306:AI308"/>
    <mergeCell ref="AI309:AI311"/>
    <mergeCell ref="AI312:AI314"/>
    <mergeCell ref="AI315:AI317"/>
    <mergeCell ref="AI318:AI320"/>
    <mergeCell ref="AI321:AI323"/>
    <mergeCell ref="AI324:AI326"/>
    <mergeCell ref="AI327:AI329"/>
    <mergeCell ref="AI330:AI332"/>
    <mergeCell ref="AI333:AI335"/>
    <mergeCell ref="AI336:AI338"/>
    <mergeCell ref="AI339:AI341"/>
    <mergeCell ref="AI342:AI344"/>
    <mergeCell ref="AI345:AI347"/>
    <mergeCell ref="AI348:AI350"/>
    <mergeCell ref="AI351:AI353"/>
    <mergeCell ref="AI354:AI356"/>
    <mergeCell ref="AI357:AI359"/>
    <mergeCell ref="AI360:AI362"/>
    <mergeCell ref="AI363:AI365"/>
    <mergeCell ref="AI366:AI368"/>
    <mergeCell ref="AI369:AI371"/>
    <mergeCell ref="AI372:AI374"/>
    <mergeCell ref="AI375:AI377"/>
    <mergeCell ref="AI378:AI380"/>
    <mergeCell ref="AI381:AI383"/>
    <mergeCell ref="AI384:AI386"/>
    <mergeCell ref="AI387:AI389"/>
    <mergeCell ref="AI390:AI392"/>
    <mergeCell ref="AI393:AI395"/>
    <mergeCell ref="AI396:AI398"/>
    <mergeCell ref="AI399:AI401"/>
    <mergeCell ref="AI402:AI404"/>
    <mergeCell ref="AI405:AI407"/>
    <mergeCell ref="AI408:AI410"/>
    <mergeCell ref="AI411:AI413"/>
    <mergeCell ref="AI414:AI416"/>
    <mergeCell ref="AI417:AI419"/>
    <mergeCell ref="AI420:AI422"/>
    <mergeCell ref="AI423:AI425"/>
    <mergeCell ref="AI426:AI428"/>
    <mergeCell ref="AI429:AI431"/>
    <mergeCell ref="AI432:AI434"/>
    <mergeCell ref="AI435:AI437"/>
    <mergeCell ref="AI438:AI440"/>
    <mergeCell ref="AI441:AI443"/>
    <mergeCell ref="AI444:AI446"/>
    <mergeCell ref="AI447:AI449"/>
    <mergeCell ref="AI450:AI452"/>
    <mergeCell ref="AI453:AI455"/>
    <mergeCell ref="AI456:AI458"/>
    <mergeCell ref="AI459:AI461"/>
    <mergeCell ref="AI462:AI464"/>
    <mergeCell ref="AI465:AI467"/>
    <mergeCell ref="AI468:AI470"/>
    <mergeCell ref="AI471:AI473"/>
    <mergeCell ref="AI474:AI476"/>
    <mergeCell ref="AI477:AI479"/>
    <mergeCell ref="AI480:AI482"/>
    <mergeCell ref="AI483:AI485"/>
    <mergeCell ref="AI486:AI488"/>
    <mergeCell ref="AI489:AI491"/>
    <mergeCell ref="AI492:AI494"/>
    <mergeCell ref="AI495:AI497"/>
    <mergeCell ref="AI498:AI500"/>
    <mergeCell ref="AI501:AI503"/>
    <mergeCell ref="AI504:AI506"/>
    <mergeCell ref="AI507:AI509"/>
    <mergeCell ref="AI510:AI512"/>
    <mergeCell ref="AI513:AI515"/>
    <mergeCell ref="AI516:AI518"/>
    <mergeCell ref="AI519:AI521"/>
    <mergeCell ref="AI522:AI524"/>
    <mergeCell ref="AI525:AI527"/>
    <mergeCell ref="AI528:AI530"/>
    <mergeCell ref="AI582:AI584"/>
    <mergeCell ref="AI585:AI587"/>
    <mergeCell ref="AI588:AI590"/>
    <mergeCell ref="AI591:AI593"/>
    <mergeCell ref="AI594:AI596"/>
    <mergeCell ref="AI597:AI599"/>
    <mergeCell ref="AI600:AI602"/>
    <mergeCell ref="AI603:AI605"/>
    <mergeCell ref="AI606:AI608"/>
    <mergeCell ref="AI609:AI611"/>
    <mergeCell ref="AI612:AI614"/>
    <mergeCell ref="AI615:AI617"/>
    <mergeCell ref="AI618:AI620"/>
    <mergeCell ref="AI531:AI533"/>
    <mergeCell ref="AI534:AI536"/>
    <mergeCell ref="AI537:AI539"/>
    <mergeCell ref="AI540:AI542"/>
    <mergeCell ref="AI543:AI545"/>
    <mergeCell ref="AI546:AI548"/>
    <mergeCell ref="AI549:AI551"/>
    <mergeCell ref="AI552:AI554"/>
    <mergeCell ref="AI555:AI557"/>
    <mergeCell ref="AI558:AI560"/>
    <mergeCell ref="AI561:AI563"/>
    <mergeCell ref="AI564:AI566"/>
    <mergeCell ref="AI567:AI569"/>
    <mergeCell ref="AI570:AI572"/>
    <mergeCell ref="AI573:AI575"/>
    <mergeCell ref="AI576:AI578"/>
    <mergeCell ref="AI579:AI581"/>
  </mergeCells>
  <phoneticPr fontId="2"/>
  <dataValidations count="2">
    <dataValidation imeMode="halfKatakana" allowBlank="1" showInputMessage="1" showErrorMessage="1" sqref="G15:I20" xr:uid="{00000000-0002-0000-0200-000000000000}"/>
    <dataValidation imeMode="halfAlpha" allowBlank="1" showInputMessage="1" showErrorMessage="1" sqref="C357 C495 J501 C603 J504 C501 J594 C606 J63 J597 J21 J600 C336 C342 C333 C489 J603 J507 J510 C609 J513 C612 C300 C306 C297 J516 J519 J522 C315 C519 C321 J606 J609 J612 J615 C426 J525 C309 J618 C507 C510 J528 C339 J531 J534 J537 C549 J540 C327 J543 J546 C330 C369 C432 C375 J549 J552 C555 C363 J555 J558 J561 J564 C366 J567 C423 J570 C543 C546 C159 C615 C147 C150 C189 C372 C195 C378 C183 C186 C618 C561 C390 C396 C192 C198 C165 C168 C387 C405 C264 C564 C270 C411 C213 C552 C201 C204 C399 C222 C558 C525 C429 C528 C228 C234 C261 C417 C267 C420 C459 C345 C465 C246 C252 C243 C348 C453 C456 C210 C216 C207 C225 C567 C231 C570 C219 C573 C444 C249 C462 C237 C240 C279 C468 C285 C435 C273 C276 C438 C576 C450 C534 C282 C288 C255 C258 C579 J573 J69 J576 C540 C393 C483 C174 C582 C180 C471 J579 C474 J582 J585 C381 J588 C492 C384 C585 C402 J591 C144 C171 C588 C177 C498 C504 C531 C591 C156 C162 C153 C537 C594 C597 C408 C414 C354 C516 C360 C522 C303 C513 C291 C294 C441 C312 C600 C447 C480 C486 C318 C324 C351 C477 J51 C99 C102 C105 C108 C111 C114 C117 C120 C123 C126 C129 C132 C135 C138 C141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66 Q21:Q620 U21:U620 S21:S620 J54 J57 J60 J24 J27 J30 J33 J36 J39 J42 J45 J48 C21 C84 C87 C90 C93 C96 C39 C42 C45 C48 C51 C54 C57 C60 C63 C66 C69 C72 C75 C78 C81 C24 C27 C30 C33 C36" xr:uid="{00000000-0002-0000-0200-000001000000}"/>
  </dataValidations>
  <pageMargins left="0.7" right="0.7" top="0.75" bottom="0.75" header="0.3" footer="0.3"/>
  <pageSetup paperSize="9" scale="69" orientation="portrait" r:id="rId1"/>
  <rowBreaks count="3" manualBreakCount="3">
    <brk id="56" max="20" man="1"/>
    <brk id="110" max="20" man="1"/>
    <brk id="143" max="2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F75457-8449-4996-9B07-EBD942366DE3}">
          <x14:formula1>
            <xm:f>登録データ!$U$3:$U$23</xm:f>
          </x14:formula1>
          <xm:sqref>P21:P620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C35E-77FD-4FED-8360-E4A83FD5651A}">
  <sheetPr>
    <tabColor rgb="FFFFC000"/>
    <pageSetUpPr fitToPage="1"/>
  </sheetPr>
  <dimension ref="B3:O24"/>
  <sheetViews>
    <sheetView showGridLines="0" showRowColHeaders="0" view="pageBreakPreview" topLeftCell="B1" zoomScale="85" zoomScaleNormal="92" zoomScaleSheetLayoutView="85" workbookViewId="0">
      <selection activeCell="B3" sqref="B3:O5"/>
    </sheetView>
  </sheetViews>
  <sheetFormatPr defaultColWidth="11" defaultRowHeight="18.75"/>
  <sheetData>
    <row r="3" spans="2:15">
      <c r="B3" s="203" t="s">
        <v>532</v>
      </c>
      <c r="C3" s="204"/>
      <c r="D3" s="204"/>
      <c r="E3" s="204"/>
      <c r="F3" s="204"/>
      <c r="G3" s="204"/>
      <c r="H3" s="204"/>
      <c r="I3" s="204"/>
      <c r="J3" s="204"/>
      <c r="K3" s="204"/>
      <c r="L3" s="204"/>
      <c r="M3" s="204"/>
      <c r="N3" s="204"/>
      <c r="O3" s="204"/>
    </row>
    <row r="4" spans="2:15">
      <c r="B4" s="204"/>
      <c r="C4" s="204"/>
      <c r="D4" s="204"/>
      <c r="E4" s="204"/>
      <c r="F4" s="204"/>
      <c r="G4" s="204"/>
      <c r="H4" s="204"/>
      <c r="I4" s="204"/>
      <c r="J4" s="204"/>
      <c r="K4" s="204"/>
      <c r="L4" s="204"/>
      <c r="M4" s="204"/>
      <c r="N4" s="204"/>
      <c r="O4" s="204"/>
    </row>
    <row r="5" spans="2:15">
      <c r="B5" s="204"/>
      <c r="C5" s="204"/>
      <c r="D5" s="204"/>
      <c r="E5" s="204"/>
      <c r="F5" s="204"/>
      <c r="G5" s="204"/>
      <c r="H5" s="204"/>
      <c r="I5" s="204"/>
      <c r="J5" s="204"/>
      <c r="K5" s="204"/>
      <c r="L5" s="204"/>
      <c r="M5" s="204"/>
      <c r="N5" s="204"/>
      <c r="O5" s="204"/>
    </row>
    <row r="6" spans="2:15">
      <c r="B6" s="97"/>
      <c r="C6" s="97"/>
      <c r="D6" s="97"/>
      <c r="E6" s="97"/>
      <c r="F6" s="97"/>
      <c r="G6" s="97"/>
      <c r="H6" s="97"/>
      <c r="I6" s="97"/>
      <c r="J6" s="97"/>
      <c r="K6" s="97"/>
      <c r="L6" s="97"/>
    </row>
    <row r="7" spans="2:15">
      <c r="C7" s="81" t="s">
        <v>0</v>
      </c>
      <c r="D7" s="205">
        <f>[1]基本情報登録!D10</f>
        <v>0</v>
      </c>
      <c r="E7" s="205"/>
      <c r="F7" s="205"/>
      <c r="G7" s="94"/>
      <c r="H7" s="1"/>
      <c r="I7" s="81" t="s">
        <v>146</v>
      </c>
      <c r="J7" s="188">
        <f>[1]基本情報登録!D23</f>
        <v>0</v>
      </c>
      <c r="K7" s="188"/>
      <c r="L7" s="188"/>
      <c r="M7" s="1" t="s">
        <v>2</v>
      </c>
    </row>
    <row r="8" spans="2:15">
      <c r="C8" s="1"/>
      <c r="D8" s="1"/>
      <c r="E8" s="1"/>
      <c r="F8" s="1"/>
      <c r="G8" s="96"/>
      <c r="H8" s="1"/>
      <c r="I8" s="81"/>
      <c r="J8" s="81"/>
      <c r="K8" s="81"/>
      <c r="L8" s="81"/>
      <c r="M8" s="81"/>
    </row>
    <row r="9" spans="2:15">
      <c r="C9" s="81" t="s">
        <v>3</v>
      </c>
      <c r="D9" s="188">
        <f>[1]基本情報登録!D15</f>
        <v>0</v>
      </c>
      <c r="E9" s="188"/>
      <c r="F9" s="188"/>
      <c r="G9" s="94" t="s">
        <v>2</v>
      </c>
      <c r="H9" s="1"/>
      <c r="I9" s="81" t="s">
        <v>8</v>
      </c>
      <c r="J9" s="206">
        <f>[1]基本情報登録!D25</f>
        <v>0</v>
      </c>
      <c r="K9" s="188"/>
      <c r="L9" s="188"/>
      <c r="M9" s="1"/>
    </row>
    <row r="10" spans="2:15">
      <c r="C10" s="1"/>
      <c r="D10" s="1"/>
      <c r="E10" s="1"/>
      <c r="F10" s="1"/>
      <c r="G10" s="96"/>
      <c r="H10" s="1"/>
      <c r="I10" s="81"/>
      <c r="J10" s="81"/>
      <c r="K10" s="95"/>
      <c r="L10" s="95"/>
      <c r="M10" s="95"/>
    </row>
    <row r="11" spans="2:15">
      <c r="C11" s="81" t="s">
        <v>5</v>
      </c>
      <c r="D11" s="188">
        <f>[1]基本情報登録!D18</f>
        <v>0</v>
      </c>
      <c r="E11" s="188"/>
      <c r="F11" s="188"/>
      <c r="G11" s="94" t="s">
        <v>2</v>
      </c>
      <c r="H11" s="1"/>
      <c r="I11" s="81" t="s">
        <v>9</v>
      </c>
      <c r="J11" s="206">
        <f>[1]基本情報登録!D27</f>
        <v>0</v>
      </c>
      <c r="K11" s="188"/>
      <c r="L11" s="188"/>
      <c r="M11" s="1"/>
    </row>
    <row r="13" spans="2:15">
      <c r="C13" s="201" t="s">
        <v>486</v>
      </c>
      <c r="D13" s="93" t="s">
        <v>148</v>
      </c>
      <c r="E13" s="93" t="s">
        <v>149</v>
      </c>
      <c r="F13" s="93" t="s">
        <v>255</v>
      </c>
      <c r="G13" s="93" t="s">
        <v>256</v>
      </c>
      <c r="H13" s="93" t="s">
        <v>150</v>
      </c>
      <c r="I13" s="93" t="s">
        <v>151</v>
      </c>
      <c r="J13" s="93" t="s">
        <v>494</v>
      </c>
      <c r="K13" s="93" t="s">
        <v>498</v>
      </c>
      <c r="L13" s="93" t="s">
        <v>512</v>
      </c>
      <c r="M13" s="93" t="s">
        <v>511</v>
      </c>
    </row>
    <row r="14" spans="2:15">
      <c r="C14" s="201"/>
      <c r="D14" s="91">
        <f>COUNTIF(男子様式!P21:P620,人数チェック表!D13)</f>
        <v>0</v>
      </c>
      <c r="E14" s="91">
        <f>COUNTIF(男子様式!P21:P620,人数チェック表!E13)</f>
        <v>0</v>
      </c>
      <c r="F14" s="91">
        <f>COUNTIF(男子様式!P21:P620,人数チェック表!F13)</f>
        <v>0</v>
      </c>
      <c r="G14" s="91">
        <f>COUNTIF(男子様式!P21:P620,人数チェック表!G13)</f>
        <v>0</v>
      </c>
      <c r="H14" s="91">
        <f>COUNTIF(男子様式!P21:P620,人数チェック表!H13)</f>
        <v>0</v>
      </c>
      <c r="I14" s="91">
        <f>COUNTIF(男子様式!P21:P620,人数チェック表!I13)</f>
        <v>0</v>
      </c>
      <c r="J14" s="91">
        <f>COUNTIF(男子様式!P21:P620,人数チェック表!J13)</f>
        <v>0</v>
      </c>
      <c r="K14" s="91">
        <f>COUNTIF(男子様式!P21:P620,人数チェック表!K13)</f>
        <v>0</v>
      </c>
      <c r="L14" s="91">
        <f>COUNTIF(男子様式!P21:P620,人数チェック表!L13)</f>
        <v>0</v>
      </c>
      <c r="M14" s="91">
        <f>COUNTIF(男子様式!P21:P620,人数チェック表!M13)</f>
        <v>0</v>
      </c>
    </row>
    <row r="15" spans="2:15">
      <c r="C15" s="201"/>
      <c r="D15" s="91"/>
      <c r="E15" s="91"/>
      <c r="F15" s="91"/>
      <c r="G15" s="91"/>
      <c r="H15" s="91"/>
      <c r="I15" s="91"/>
      <c r="J15" s="91"/>
      <c r="K15" s="91"/>
      <c r="L15" s="91"/>
      <c r="M15" s="91"/>
    </row>
    <row r="16" spans="2:15">
      <c r="C16" s="201"/>
      <c r="D16" s="93" t="s">
        <v>513</v>
      </c>
      <c r="E16" s="93" t="s">
        <v>514</v>
      </c>
      <c r="F16" s="93" t="s">
        <v>76</v>
      </c>
      <c r="G16" s="93" t="s">
        <v>208</v>
      </c>
      <c r="H16" s="93" t="s">
        <v>515</v>
      </c>
      <c r="I16" s="93" t="s">
        <v>516</v>
      </c>
      <c r="J16" s="93" t="s">
        <v>517</v>
      </c>
      <c r="K16" s="93" t="s">
        <v>518</v>
      </c>
      <c r="L16" s="93" t="s">
        <v>519</v>
      </c>
      <c r="M16" s="93" t="s">
        <v>520</v>
      </c>
    </row>
    <row r="17" spans="3:13">
      <c r="C17" s="201"/>
      <c r="D17" s="91">
        <f>COUNTIF(男子様式!P21:P620,人数チェック表!D16)</f>
        <v>0</v>
      </c>
      <c r="E17" s="91">
        <f>COUNTIF(男子様式!P21:P620,人数チェック表!E16)</f>
        <v>0</v>
      </c>
      <c r="F17" s="91">
        <f>COUNTIF(男子様式!P21:P620,人数チェック表!F16)</f>
        <v>0</v>
      </c>
      <c r="G17" s="91">
        <f>COUNTIF(男子様式!P21:P620,人数チェック表!G16)</f>
        <v>0</v>
      </c>
      <c r="H17" s="91">
        <f>COUNTIF(男子様式!P21:P620,人数チェック表!H16)</f>
        <v>0</v>
      </c>
      <c r="I17" s="91">
        <f>COUNTIF(男子様式!P21:P620,人数チェック表!I16)</f>
        <v>0</v>
      </c>
      <c r="J17" s="91">
        <f>COUNTIF(男子様式!P21:P620,人数チェック表!J16)</f>
        <v>0</v>
      </c>
      <c r="K17" s="91">
        <f>COUNTIF(男子様式!P21:P620,人数チェック表!K16)</f>
        <v>0</v>
      </c>
      <c r="L17" s="91">
        <f>COUNTIF(男子様式!P21:P620,人数チェック表!L16)</f>
        <v>0</v>
      </c>
      <c r="M17" s="91">
        <f>COUNTIF(男子様式!P21:P620,人数チェック表!M16)</f>
        <v>0</v>
      </c>
    </row>
    <row r="20" spans="3:13">
      <c r="C20" s="202" t="s">
        <v>485</v>
      </c>
      <c r="D20" s="92" t="s">
        <v>484</v>
      </c>
      <c r="E20" s="92" t="s">
        <v>483</v>
      </c>
      <c r="F20" s="92" t="s">
        <v>482</v>
      </c>
      <c r="G20" s="92" t="s">
        <v>481</v>
      </c>
      <c r="H20" s="92" t="s">
        <v>480</v>
      </c>
      <c r="I20" s="92" t="s">
        <v>479</v>
      </c>
      <c r="J20" s="92" t="s">
        <v>521</v>
      </c>
      <c r="K20" s="92" t="s">
        <v>498</v>
      </c>
      <c r="L20" s="92" t="s">
        <v>522</v>
      </c>
      <c r="M20" s="92" t="s">
        <v>523</v>
      </c>
    </row>
    <row r="21" spans="3:13">
      <c r="C21" s="202"/>
      <c r="D21" s="91">
        <f>COUNTIF(女子様式!P21:P620,人数チェック表!D20)</f>
        <v>0</v>
      </c>
      <c r="E21" s="91">
        <f>COUNTIF(女子様式!P21:P620,人数チェック表!E20)</f>
        <v>0</v>
      </c>
      <c r="F21" s="91">
        <f>COUNTIF(女子様式!P21:P620,人数チェック表!F20)</f>
        <v>0</v>
      </c>
      <c r="G21" s="91">
        <f>COUNTIF(女子様式!P21:P620,人数チェック表!G20)</f>
        <v>0</v>
      </c>
      <c r="H21" s="91">
        <f>COUNTIF(女子様式!P21:P620,人数チェック表!H20)</f>
        <v>0</v>
      </c>
      <c r="I21" s="91">
        <f>COUNTIF(女子様式!P21:P620,人数チェック表!I20)</f>
        <v>0</v>
      </c>
      <c r="J21" s="91">
        <f>COUNTIF(女子様式!P21:P620,人数チェック表!J20)</f>
        <v>0</v>
      </c>
      <c r="K21" s="91">
        <f>COUNTIF(女子様式!P21:P620,人数チェック表!K20)</f>
        <v>0</v>
      </c>
      <c r="L21" s="91">
        <f>COUNTIF(女子様式!P21:P620,人数チェック表!L20)</f>
        <v>0</v>
      </c>
      <c r="M21" s="91">
        <f>COUNTIF(女子様式!P21:P620,人数チェック表!M20)</f>
        <v>0</v>
      </c>
    </row>
    <row r="22" spans="3:13">
      <c r="C22" s="202"/>
      <c r="D22" s="91"/>
      <c r="E22" s="91"/>
      <c r="F22" s="91"/>
      <c r="G22" s="91"/>
      <c r="H22" s="91"/>
      <c r="I22" s="91"/>
      <c r="J22" s="91"/>
      <c r="K22" s="91"/>
      <c r="L22" s="91"/>
      <c r="M22" s="91"/>
    </row>
    <row r="23" spans="3:13">
      <c r="C23" s="202"/>
      <c r="D23" s="92" t="s">
        <v>513</v>
      </c>
      <c r="E23" s="92" t="s">
        <v>478</v>
      </c>
      <c r="F23" s="92" t="s">
        <v>478</v>
      </c>
      <c r="G23" s="92" t="s">
        <v>477</v>
      </c>
      <c r="H23" s="92" t="s">
        <v>476</v>
      </c>
      <c r="I23" s="92" t="s">
        <v>475</v>
      </c>
      <c r="J23" s="92" t="s">
        <v>517</v>
      </c>
      <c r="K23" s="92" t="s">
        <v>524</v>
      </c>
      <c r="L23" s="92" t="s">
        <v>525</v>
      </c>
      <c r="M23" s="92" t="s">
        <v>526</v>
      </c>
    </row>
    <row r="24" spans="3:13">
      <c r="C24" s="202"/>
      <c r="D24" s="91">
        <f>COUNTIF(女子様式!P21:P620,人数チェック表!D23)</f>
        <v>0</v>
      </c>
      <c r="E24" s="91">
        <f>COUNTIF(女子様式!P21:P620,人数チェック表!E23)</f>
        <v>0</v>
      </c>
      <c r="F24" s="91">
        <f>COUNTIF(女子様式!P21:P620,人数チェック表!F23)</f>
        <v>0</v>
      </c>
      <c r="G24" s="91">
        <f>COUNTIF(女子様式!P21:P620,人数チェック表!G23)</f>
        <v>0</v>
      </c>
      <c r="H24" s="91">
        <f>COUNTIF(女子様式!P21:P620,人数チェック表!H23)</f>
        <v>0</v>
      </c>
      <c r="I24" s="91">
        <f>COUNTIF(女子様式!P21:P620,人数チェック表!I23)</f>
        <v>0</v>
      </c>
      <c r="J24" s="91">
        <f>COUNTIF(女子様式!P21:P620,人数チェック表!J23)</f>
        <v>0</v>
      </c>
      <c r="K24" s="91">
        <f>COUNTIF(女子様式!P21:P620,人数チェック表!K23)</f>
        <v>0</v>
      </c>
      <c r="L24" s="91">
        <f>COUNTIF(女子様式!P21:P620,人数チェック表!L23)</f>
        <v>0</v>
      </c>
      <c r="M24" s="91">
        <f>COUNTIF(女子様式!P21:P620,人数チェック表!M23)</f>
        <v>0</v>
      </c>
    </row>
  </sheetData>
  <mergeCells count="9">
    <mergeCell ref="C13:C17"/>
    <mergeCell ref="C20:C24"/>
    <mergeCell ref="B3:O5"/>
    <mergeCell ref="D7:F7"/>
    <mergeCell ref="J7:L7"/>
    <mergeCell ref="D9:F9"/>
    <mergeCell ref="J9:L9"/>
    <mergeCell ref="D11:F11"/>
    <mergeCell ref="J11:L11"/>
  </mergeCells>
  <phoneticPr fontId="2"/>
  <pageMargins left="0.25" right="0.25"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55"/>
  <sheetViews>
    <sheetView showGridLines="0" showRowColHeaders="0" view="pageBreakPreview" zoomScale="85" zoomScaleSheetLayoutView="85" workbookViewId="0">
      <selection activeCell="D24" sqref="D24"/>
    </sheetView>
  </sheetViews>
  <sheetFormatPr defaultColWidth="9" defaultRowHeight="18.75"/>
  <cols>
    <col min="1" max="1" width="9" style="1"/>
    <col min="2" max="8" width="11.375" style="1" customWidth="1"/>
    <col min="9" max="16384" width="9" style="1"/>
  </cols>
  <sheetData>
    <row r="1" spans="1:9">
      <c r="A1" s="221" t="s">
        <v>533</v>
      </c>
      <c r="B1" s="222"/>
      <c r="C1" s="222"/>
      <c r="D1" s="222"/>
      <c r="E1" s="222"/>
      <c r="F1" s="222"/>
      <c r="G1" s="222"/>
      <c r="H1" s="222"/>
      <c r="I1" s="33"/>
    </row>
    <row r="2" spans="1:9">
      <c r="A2" s="222"/>
      <c r="B2" s="222"/>
      <c r="C2" s="222"/>
      <c r="D2" s="222"/>
      <c r="E2" s="222"/>
      <c r="F2" s="222"/>
      <c r="G2" s="222"/>
      <c r="H2" s="222"/>
      <c r="I2" s="33"/>
    </row>
    <row r="3" spans="1:9">
      <c r="A3" s="222"/>
      <c r="B3" s="222"/>
      <c r="C3" s="222"/>
      <c r="D3" s="222"/>
      <c r="E3" s="222"/>
      <c r="F3" s="222"/>
      <c r="G3" s="222"/>
      <c r="H3" s="222"/>
      <c r="I3" s="33"/>
    </row>
    <row r="5" spans="1:9">
      <c r="B5" s="5" t="s">
        <v>0</v>
      </c>
      <c r="C5" s="188" t="str">
        <f>IF(基本登録情報!$C7="","",基本登録情報!$C7)</f>
        <v/>
      </c>
      <c r="D5" s="188"/>
      <c r="E5" s="188"/>
      <c r="F5" s="188"/>
      <c r="G5" s="188"/>
    </row>
    <row r="6" spans="1:9">
      <c r="B6" s="5"/>
    </row>
    <row r="7" spans="1:9">
      <c r="B7" s="5" t="s">
        <v>146</v>
      </c>
      <c r="C7" s="188" t="str">
        <f>IF(基本登録情報!$C15="","",基本登録情報!$C15)</f>
        <v/>
      </c>
      <c r="D7" s="188"/>
      <c r="E7" s="188"/>
      <c r="F7" s="188"/>
      <c r="G7" s="188"/>
    </row>
    <row r="8" spans="1:9">
      <c r="B8" s="5"/>
    </row>
    <row r="9" spans="1:9">
      <c r="B9" s="5" t="s">
        <v>8</v>
      </c>
      <c r="C9" s="188" t="str">
        <f>IF(基本登録情報!$C16="","",基本登録情報!$C16)</f>
        <v/>
      </c>
      <c r="D9" s="188"/>
      <c r="E9" s="188"/>
      <c r="F9" s="188"/>
      <c r="G9" s="188"/>
    </row>
    <row r="10" spans="1:9">
      <c r="B10" s="5"/>
    </row>
    <row r="11" spans="1:9">
      <c r="B11" s="5" t="s">
        <v>9</v>
      </c>
      <c r="C11" s="188" t="str">
        <f>IF(基本登録情報!$C17="","",基本登録情報!$C17)</f>
        <v/>
      </c>
      <c r="D11" s="188"/>
      <c r="E11" s="188"/>
      <c r="F11" s="188"/>
      <c r="G11" s="188"/>
    </row>
    <row r="12" spans="1:9">
      <c r="B12" s="5"/>
    </row>
    <row r="13" spans="1:9">
      <c r="C13" s="218" t="s">
        <v>224</v>
      </c>
      <c r="D13" s="218"/>
      <c r="E13" s="218"/>
      <c r="F13" s="218"/>
      <c r="G13" s="218"/>
    </row>
    <row r="14" spans="1:9" ht="19.5" thickBot="1">
      <c r="C14" s="218"/>
      <c r="D14" s="218"/>
      <c r="E14" s="218"/>
      <c r="F14" s="218"/>
      <c r="G14" s="218"/>
    </row>
    <row r="15" spans="1:9" ht="18" customHeight="1">
      <c r="C15" s="226" t="s">
        <v>222</v>
      </c>
      <c r="D15" s="173"/>
      <c r="E15" s="173"/>
      <c r="F15" s="173"/>
      <c r="G15" s="180"/>
    </row>
    <row r="16" spans="1:9" ht="18" customHeight="1" thickBot="1">
      <c r="C16" s="27" t="s">
        <v>220</v>
      </c>
      <c r="D16" s="31">
        <v>1000</v>
      </c>
      <c r="E16" s="14" t="s">
        <v>221</v>
      </c>
      <c r="F16" s="30">
        <f>男子様式!P7</f>
        <v>0</v>
      </c>
      <c r="G16" s="32">
        <f>D16*F16</f>
        <v>0</v>
      </c>
    </row>
    <row r="17" spans="2:8" ht="18" customHeight="1" thickBot="1">
      <c r="C17" s="5"/>
      <c r="D17" s="5"/>
      <c r="E17" s="5"/>
      <c r="F17" s="5"/>
      <c r="G17" s="5"/>
    </row>
    <row r="18" spans="2:8" ht="18" customHeight="1">
      <c r="C18" s="227" t="s">
        <v>223</v>
      </c>
      <c r="D18" s="199"/>
      <c r="E18" s="199"/>
      <c r="F18" s="199"/>
      <c r="G18" s="200"/>
    </row>
    <row r="19" spans="2:8" ht="18" customHeight="1" thickBot="1">
      <c r="C19" s="27" t="s">
        <v>220</v>
      </c>
      <c r="D19" s="31">
        <v>1000</v>
      </c>
      <c r="E19" s="14" t="s">
        <v>221</v>
      </c>
      <c r="F19" s="30">
        <f>女子様式!P7</f>
        <v>0</v>
      </c>
      <c r="G19" s="32">
        <f>D19*F19</f>
        <v>0</v>
      </c>
    </row>
    <row r="20" spans="2:8" ht="18" customHeight="1" thickBot="1"/>
    <row r="21" spans="2:8" ht="18" customHeight="1" thickBot="1">
      <c r="C21" s="223" t="s">
        <v>225</v>
      </c>
      <c r="D21" s="223"/>
      <c r="E21" s="224">
        <f>G16+G19</f>
        <v>0</v>
      </c>
      <c r="F21" s="224"/>
      <c r="G21" s="224"/>
    </row>
    <row r="22" spans="2:8" ht="18" customHeight="1" thickBot="1"/>
    <row r="23" spans="2:8" ht="18" customHeight="1">
      <c r="C23" s="225" t="s">
        <v>226</v>
      </c>
      <c r="D23" s="85" t="s">
        <v>540</v>
      </c>
      <c r="E23" s="85"/>
      <c r="F23" s="85"/>
      <c r="G23" s="86"/>
    </row>
    <row r="24" spans="2:8" ht="18" customHeight="1">
      <c r="C24" s="147"/>
      <c r="D24" s="87" t="s">
        <v>527</v>
      </c>
      <c r="E24" s="87"/>
      <c r="F24" s="87"/>
      <c r="G24" s="88"/>
    </row>
    <row r="25" spans="2:8" ht="18" customHeight="1">
      <c r="C25" s="147"/>
      <c r="D25" s="87"/>
      <c r="E25" s="87"/>
      <c r="F25" s="87"/>
      <c r="G25" s="88"/>
    </row>
    <row r="26" spans="2:8" ht="18" customHeight="1" thickBot="1">
      <c r="C26" s="148"/>
      <c r="D26" s="89" t="s">
        <v>528</v>
      </c>
      <c r="E26" s="89"/>
      <c r="F26" s="89"/>
      <c r="G26" s="90"/>
    </row>
    <row r="27" spans="2:8" ht="18" customHeight="1" thickBot="1"/>
    <row r="28" spans="2:8" ht="18" customHeight="1">
      <c r="C28" s="207" t="s">
        <v>227</v>
      </c>
      <c r="D28" s="209" t="s">
        <v>271</v>
      </c>
      <c r="E28" s="210"/>
      <c r="F28" s="210"/>
      <c r="G28" s="211"/>
    </row>
    <row r="29" spans="2:8" ht="18" customHeight="1" thickBot="1">
      <c r="C29" s="208"/>
      <c r="D29" s="212"/>
      <c r="E29" s="213"/>
      <c r="F29" s="213"/>
      <c r="G29" s="214"/>
    </row>
    <row r="30" spans="2:8" ht="18" customHeight="1"/>
    <row r="31" spans="2:8" ht="19.5" thickBot="1"/>
    <row r="32" spans="2:8">
      <c r="B32" s="215" t="s">
        <v>228</v>
      </c>
      <c r="C32" s="216"/>
      <c r="D32" s="216"/>
      <c r="E32" s="216"/>
      <c r="F32" s="216"/>
      <c r="G32" s="216"/>
      <c r="H32" s="116"/>
    </row>
    <row r="33" spans="2:8">
      <c r="B33" s="217"/>
      <c r="C33" s="218"/>
      <c r="D33" s="218"/>
      <c r="E33" s="218"/>
      <c r="F33" s="218"/>
      <c r="G33" s="218"/>
      <c r="H33" s="219"/>
    </row>
    <row r="34" spans="2:8">
      <c r="B34" s="217"/>
      <c r="C34" s="218"/>
      <c r="D34" s="218"/>
      <c r="E34" s="218"/>
      <c r="F34" s="218"/>
      <c r="G34" s="218"/>
      <c r="H34" s="219"/>
    </row>
    <row r="35" spans="2:8">
      <c r="B35" s="217"/>
      <c r="C35" s="218"/>
      <c r="D35" s="218"/>
      <c r="E35" s="218"/>
      <c r="F35" s="218"/>
      <c r="G35" s="218"/>
      <c r="H35" s="219"/>
    </row>
    <row r="36" spans="2:8">
      <c r="B36" s="217"/>
      <c r="C36" s="218"/>
      <c r="D36" s="218"/>
      <c r="E36" s="218"/>
      <c r="F36" s="218"/>
      <c r="G36" s="218"/>
      <c r="H36" s="219"/>
    </row>
    <row r="37" spans="2:8">
      <c r="B37" s="217"/>
      <c r="C37" s="218"/>
      <c r="D37" s="218"/>
      <c r="E37" s="218"/>
      <c r="F37" s="218"/>
      <c r="G37" s="218"/>
      <c r="H37" s="219"/>
    </row>
    <row r="38" spans="2:8">
      <c r="B38" s="217"/>
      <c r="C38" s="218"/>
      <c r="D38" s="218"/>
      <c r="E38" s="218"/>
      <c r="F38" s="218"/>
      <c r="G38" s="218"/>
      <c r="H38" s="219"/>
    </row>
    <row r="39" spans="2:8">
      <c r="B39" s="217"/>
      <c r="C39" s="218"/>
      <c r="D39" s="218"/>
      <c r="E39" s="218"/>
      <c r="F39" s="218"/>
      <c r="G39" s="218"/>
      <c r="H39" s="219"/>
    </row>
    <row r="40" spans="2:8">
      <c r="B40" s="217"/>
      <c r="C40" s="218"/>
      <c r="D40" s="218"/>
      <c r="E40" s="218"/>
      <c r="F40" s="218"/>
      <c r="G40" s="218"/>
      <c r="H40" s="219"/>
    </row>
    <row r="41" spans="2:8">
      <c r="B41" s="217"/>
      <c r="C41" s="218"/>
      <c r="D41" s="218"/>
      <c r="E41" s="218"/>
      <c r="F41" s="218"/>
      <c r="G41" s="218"/>
      <c r="H41" s="219"/>
    </row>
    <row r="42" spans="2:8">
      <c r="B42" s="217"/>
      <c r="C42" s="218"/>
      <c r="D42" s="218"/>
      <c r="E42" s="218"/>
      <c r="F42" s="218"/>
      <c r="G42" s="218"/>
      <c r="H42" s="219"/>
    </row>
    <row r="43" spans="2:8">
      <c r="B43" s="217"/>
      <c r="C43" s="218"/>
      <c r="D43" s="218"/>
      <c r="E43" s="218"/>
      <c r="F43" s="218"/>
      <c r="G43" s="218"/>
      <c r="H43" s="219"/>
    </row>
    <row r="44" spans="2:8">
      <c r="B44" s="217"/>
      <c r="C44" s="218"/>
      <c r="D44" s="218"/>
      <c r="E44" s="218"/>
      <c r="F44" s="218"/>
      <c r="G44" s="218"/>
      <c r="H44" s="219"/>
    </row>
    <row r="45" spans="2:8">
      <c r="B45" s="217"/>
      <c r="C45" s="218"/>
      <c r="D45" s="218"/>
      <c r="E45" s="218"/>
      <c r="F45" s="218"/>
      <c r="G45" s="218"/>
      <c r="H45" s="219"/>
    </row>
    <row r="46" spans="2:8">
      <c r="B46" s="217"/>
      <c r="C46" s="218"/>
      <c r="D46" s="218"/>
      <c r="E46" s="218"/>
      <c r="F46" s="218"/>
      <c r="G46" s="218"/>
      <c r="H46" s="219"/>
    </row>
    <row r="47" spans="2:8">
      <c r="B47" s="217"/>
      <c r="C47" s="218"/>
      <c r="D47" s="218"/>
      <c r="E47" s="218"/>
      <c r="F47" s="218"/>
      <c r="G47" s="218"/>
      <c r="H47" s="219"/>
    </row>
    <row r="48" spans="2:8">
      <c r="B48" s="217"/>
      <c r="C48" s="218"/>
      <c r="D48" s="218"/>
      <c r="E48" s="218"/>
      <c r="F48" s="218"/>
      <c r="G48" s="218"/>
      <c r="H48" s="219"/>
    </row>
    <row r="49" spans="2:8">
      <c r="B49" s="217"/>
      <c r="C49" s="218"/>
      <c r="D49" s="218"/>
      <c r="E49" s="218"/>
      <c r="F49" s="218"/>
      <c r="G49" s="218"/>
      <c r="H49" s="219"/>
    </row>
    <row r="50" spans="2:8">
      <c r="B50" s="217"/>
      <c r="C50" s="218"/>
      <c r="D50" s="218"/>
      <c r="E50" s="218"/>
      <c r="F50" s="218"/>
      <c r="G50" s="218"/>
      <c r="H50" s="219"/>
    </row>
    <row r="51" spans="2:8">
      <c r="B51" s="217"/>
      <c r="C51" s="218"/>
      <c r="D51" s="218"/>
      <c r="E51" s="218"/>
      <c r="F51" s="218"/>
      <c r="G51" s="218"/>
      <c r="H51" s="219"/>
    </row>
    <row r="52" spans="2:8">
      <c r="B52" s="217"/>
      <c r="C52" s="218"/>
      <c r="D52" s="218"/>
      <c r="E52" s="218"/>
      <c r="F52" s="218"/>
      <c r="G52" s="218"/>
      <c r="H52" s="219"/>
    </row>
    <row r="53" spans="2:8">
      <c r="B53" s="217"/>
      <c r="C53" s="218"/>
      <c r="D53" s="218"/>
      <c r="E53" s="218"/>
      <c r="F53" s="218"/>
      <c r="G53" s="218"/>
      <c r="H53" s="219"/>
    </row>
    <row r="54" spans="2:8">
      <c r="B54" s="217"/>
      <c r="C54" s="218"/>
      <c r="D54" s="218"/>
      <c r="E54" s="218"/>
      <c r="F54" s="218"/>
      <c r="G54" s="218"/>
      <c r="H54" s="219"/>
    </row>
    <row r="55" spans="2:8" ht="19.5" thickBot="1">
      <c r="B55" s="208"/>
      <c r="C55" s="220"/>
      <c r="D55" s="220"/>
      <c r="E55" s="220"/>
      <c r="F55" s="220"/>
      <c r="G55" s="220"/>
      <c r="H55" s="117"/>
    </row>
  </sheetData>
  <mergeCells count="14">
    <mergeCell ref="C28:C29"/>
    <mergeCell ref="D28:G29"/>
    <mergeCell ref="B32:H55"/>
    <mergeCell ref="A1:H3"/>
    <mergeCell ref="C21:D21"/>
    <mergeCell ref="E21:G21"/>
    <mergeCell ref="C23:C26"/>
    <mergeCell ref="C5:G5"/>
    <mergeCell ref="C7:G7"/>
    <mergeCell ref="C9:G9"/>
    <mergeCell ref="C11:G11"/>
    <mergeCell ref="C15:G15"/>
    <mergeCell ref="C18:G18"/>
    <mergeCell ref="C13:G14"/>
  </mergeCells>
  <phoneticPr fontId="2"/>
  <dataValidations count="1">
    <dataValidation type="list" allowBlank="1" showInputMessage="1" showErrorMessage="1" sqref="D28:G29" xr:uid="{00000000-0002-0000-0300-000001000000}">
      <formula1>#REF!</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I1:AN62"/>
  <sheetViews>
    <sheetView topLeftCell="P1" zoomScale="85" zoomScaleNormal="85" workbookViewId="0">
      <selection activeCell="V21" sqref="V21"/>
    </sheetView>
  </sheetViews>
  <sheetFormatPr defaultRowHeight="18.75"/>
  <cols>
    <col min="1" max="8" width="9" style="53"/>
    <col min="9" max="10" width="9" style="59"/>
    <col min="11" max="11" width="8.625" style="60"/>
    <col min="12" max="12" width="9" style="59"/>
    <col min="13" max="13" width="8.625" style="60"/>
    <col min="14" max="16" width="9" style="53"/>
    <col min="17" max="17" width="17.125" style="53" customWidth="1"/>
    <col min="18" max="20" width="9" style="53"/>
    <col min="21" max="21" width="16.5" style="53" customWidth="1"/>
    <col min="22" max="38" width="9" style="53"/>
    <col min="39" max="39" width="15.75" style="58" bestFit="1" customWidth="1"/>
    <col min="40" max="40" width="8.625" style="58"/>
    <col min="41" max="16384" width="9" style="53"/>
  </cols>
  <sheetData>
    <row r="1" spans="9:40">
      <c r="I1" s="232" t="s">
        <v>12</v>
      </c>
      <c r="J1" s="232"/>
      <c r="K1" s="232"/>
      <c r="L1" s="232"/>
      <c r="M1" s="232"/>
      <c r="N1" s="57"/>
      <c r="O1" s="57"/>
      <c r="P1" s="57"/>
      <c r="Q1" s="228" t="s">
        <v>277</v>
      </c>
      <c r="R1" s="228"/>
      <c r="S1" s="228"/>
      <c r="T1" s="228"/>
      <c r="U1" s="228"/>
      <c r="V1" s="228"/>
      <c r="W1" s="228"/>
      <c r="X1" s="229" t="s">
        <v>253</v>
      </c>
      <c r="Y1" s="229"/>
      <c r="Z1" s="58"/>
      <c r="AA1" s="58"/>
      <c r="AM1" s="231" t="s">
        <v>351</v>
      </c>
      <c r="AN1" s="231"/>
    </row>
    <row r="2" spans="9:40">
      <c r="M2" s="61" t="s">
        <v>342</v>
      </c>
      <c r="N2" s="61"/>
      <c r="O2" s="61"/>
      <c r="P2" s="61"/>
      <c r="Q2" s="58"/>
      <c r="R2" s="62"/>
      <c r="S2" s="63"/>
      <c r="T2" s="62"/>
      <c r="U2" s="58"/>
      <c r="V2" s="58"/>
      <c r="W2" s="63"/>
      <c r="X2" s="58"/>
      <c r="Y2" s="58"/>
      <c r="Z2" s="58"/>
      <c r="AA2" s="58"/>
      <c r="AM2" s="58" t="s">
        <v>352</v>
      </c>
      <c r="AN2" s="62" t="s">
        <v>353</v>
      </c>
    </row>
    <row r="3" spans="9:40">
      <c r="I3" s="60" t="s">
        <v>37</v>
      </c>
      <c r="J3" s="64" t="s">
        <v>38</v>
      </c>
      <c r="K3" s="60" t="s">
        <v>39</v>
      </c>
      <c r="L3" s="60" t="s">
        <v>278</v>
      </c>
      <c r="M3" s="61" t="s">
        <v>343</v>
      </c>
      <c r="N3" s="61"/>
      <c r="O3" s="61"/>
      <c r="P3" s="61"/>
      <c r="Q3" s="58"/>
      <c r="R3" s="62"/>
      <c r="S3" s="63"/>
      <c r="T3" s="62"/>
      <c r="U3" s="58"/>
      <c r="V3" s="58"/>
      <c r="W3" s="63"/>
      <c r="X3" s="58"/>
      <c r="Y3" s="58"/>
      <c r="Z3" s="58"/>
      <c r="AA3" s="58"/>
      <c r="AM3" s="58" t="s">
        <v>354</v>
      </c>
      <c r="AN3" s="62" t="s">
        <v>355</v>
      </c>
    </row>
    <row r="4" spans="9:40">
      <c r="I4" s="60" t="s">
        <v>279</v>
      </c>
      <c r="J4" s="64" t="s">
        <v>85</v>
      </c>
      <c r="K4" s="60" t="s">
        <v>280</v>
      </c>
      <c r="L4" s="60" t="s">
        <v>281</v>
      </c>
      <c r="M4" s="61" t="s">
        <v>344</v>
      </c>
      <c r="N4" s="61"/>
      <c r="O4" s="61"/>
      <c r="P4" s="61"/>
      <c r="Q4" s="65" t="s">
        <v>148</v>
      </c>
      <c r="R4" s="62" t="s">
        <v>153</v>
      </c>
      <c r="S4" s="63">
        <v>1175</v>
      </c>
      <c r="T4" s="62"/>
      <c r="U4" s="65" t="s">
        <v>148</v>
      </c>
      <c r="V4" s="62" t="s">
        <v>153</v>
      </c>
      <c r="W4" s="63"/>
      <c r="X4" s="58"/>
      <c r="Y4" s="58"/>
      <c r="Z4" s="230" t="s">
        <v>282</v>
      </c>
      <c r="AA4" s="58" t="s">
        <v>269</v>
      </c>
      <c r="AM4" s="58" t="s">
        <v>356</v>
      </c>
      <c r="AN4" s="62" t="s">
        <v>357</v>
      </c>
    </row>
    <row r="5" spans="9:40">
      <c r="I5" s="60" t="s">
        <v>272</v>
      </c>
      <c r="J5" s="64" t="s">
        <v>283</v>
      </c>
      <c r="K5" s="60" t="s">
        <v>284</v>
      </c>
      <c r="L5" s="60" t="s">
        <v>285</v>
      </c>
      <c r="M5" s="61" t="s">
        <v>345</v>
      </c>
      <c r="N5" s="61"/>
      <c r="O5" s="61"/>
      <c r="P5" s="61"/>
      <c r="Q5" s="65" t="s">
        <v>149</v>
      </c>
      <c r="R5" s="62" t="s">
        <v>254</v>
      </c>
      <c r="S5" s="63">
        <v>2350</v>
      </c>
      <c r="T5" s="62"/>
      <c r="U5" s="65" t="s">
        <v>149</v>
      </c>
      <c r="V5" s="62" t="s">
        <v>254</v>
      </c>
      <c r="W5" s="63"/>
      <c r="X5" s="58"/>
      <c r="Y5" s="58"/>
      <c r="Z5" s="230"/>
      <c r="AA5" s="58" t="s">
        <v>270</v>
      </c>
      <c r="AM5" s="58" t="s">
        <v>358</v>
      </c>
      <c r="AN5" s="62" t="s">
        <v>359</v>
      </c>
    </row>
    <row r="6" spans="9:40">
      <c r="I6" s="60" t="s">
        <v>134</v>
      </c>
      <c r="J6" s="64" t="s">
        <v>135</v>
      </c>
      <c r="K6" s="60" t="s">
        <v>136</v>
      </c>
      <c r="L6" s="60" t="s">
        <v>286</v>
      </c>
      <c r="M6" s="61" t="s">
        <v>345</v>
      </c>
      <c r="N6" s="61"/>
      <c r="O6" s="61"/>
      <c r="P6" s="61"/>
      <c r="Q6" s="65" t="s">
        <v>255</v>
      </c>
      <c r="R6" s="62" t="s">
        <v>154</v>
      </c>
      <c r="S6" s="63">
        <v>5400</v>
      </c>
      <c r="T6" s="62"/>
      <c r="U6" s="65" t="s">
        <v>255</v>
      </c>
      <c r="V6" s="62" t="s">
        <v>154</v>
      </c>
      <c r="W6" s="63"/>
      <c r="X6" s="58"/>
      <c r="Y6" s="58"/>
      <c r="Z6" s="230"/>
      <c r="AA6" s="58"/>
      <c r="AM6" s="58" t="s">
        <v>360</v>
      </c>
      <c r="AN6" s="62" t="s">
        <v>361</v>
      </c>
    </row>
    <row r="7" spans="9:40">
      <c r="I7" s="60" t="s">
        <v>52</v>
      </c>
      <c r="J7" s="64" t="s">
        <v>53</v>
      </c>
      <c r="K7" s="60" t="s">
        <v>54</v>
      </c>
      <c r="L7" s="60" t="s">
        <v>287</v>
      </c>
      <c r="M7" s="61" t="s">
        <v>344</v>
      </c>
      <c r="N7" s="61"/>
      <c r="O7" s="61"/>
      <c r="P7" s="61"/>
      <c r="Q7" s="65" t="s">
        <v>256</v>
      </c>
      <c r="R7" s="62" t="s">
        <v>257</v>
      </c>
      <c r="S7" s="63">
        <v>20800</v>
      </c>
      <c r="T7" s="62"/>
      <c r="U7" s="65" t="s">
        <v>256</v>
      </c>
      <c r="V7" s="62" t="s">
        <v>257</v>
      </c>
      <c r="W7" s="63"/>
      <c r="X7" s="58"/>
      <c r="Y7" s="58"/>
      <c r="Z7" s="58"/>
      <c r="AA7" s="58"/>
      <c r="AM7" s="58" t="s">
        <v>362</v>
      </c>
      <c r="AN7" s="62" t="s">
        <v>363</v>
      </c>
    </row>
    <row r="8" spans="9:40">
      <c r="I8" s="60" t="s">
        <v>60</v>
      </c>
      <c r="J8" s="64" t="s">
        <v>61</v>
      </c>
      <c r="K8" s="60" t="s">
        <v>62</v>
      </c>
      <c r="L8" s="60" t="s">
        <v>288</v>
      </c>
      <c r="M8" s="61" t="s">
        <v>344</v>
      </c>
      <c r="N8" s="61"/>
      <c r="O8" s="61"/>
      <c r="P8" s="61"/>
      <c r="Q8" s="65" t="s">
        <v>150</v>
      </c>
      <c r="R8" s="62" t="s">
        <v>258</v>
      </c>
      <c r="S8" s="63">
        <v>43000</v>
      </c>
      <c r="T8" s="62"/>
      <c r="U8" s="65" t="s">
        <v>150</v>
      </c>
      <c r="V8" s="62" t="s">
        <v>258</v>
      </c>
      <c r="W8" s="63"/>
      <c r="X8" s="58"/>
      <c r="Y8" s="58"/>
      <c r="Z8" s="58"/>
      <c r="AA8" s="58"/>
      <c r="AM8" s="58" t="s">
        <v>364</v>
      </c>
      <c r="AN8" s="62" t="s">
        <v>365</v>
      </c>
    </row>
    <row r="9" spans="9:40">
      <c r="I9" s="60" t="s">
        <v>59</v>
      </c>
      <c r="J9" s="64" t="s">
        <v>67</v>
      </c>
      <c r="K9" s="60" t="s">
        <v>68</v>
      </c>
      <c r="L9" s="60" t="s">
        <v>289</v>
      </c>
      <c r="M9" s="61" t="s">
        <v>344</v>
      </c>
      <c r="N9" s="61"/>
      <c r="O9" s="61"/>
      <c r="P9" s="61"/>
      <c r="Q9" s="65" t="s">
        <v>151</v>
      </c>
      <c r="R9" s="62" t="s">
        <v>155</v>
      </c>
      <c r="S9" s="63">
        <v>163000</v>
      </c>
      <c r="T9" s="62"/>
      <c r="U9" s="65" t="s">
        <v>151</v>
      </c>
      <c r="V9" s="62" t="s">
        <v>155</v>
      </c>
      <c r="W9" s="63"/>
      <c r="X9" s="58"/>
      <c r="Y9" s="58"/>
      <c r="Z9" s="58"/>
      <c r="AA9" s="58"/>
      <c r="AM9" s="58" t="s">
        <v>366</v>
      </c>
      <c r="AN9" s="62" t="s">
        <v>367</v>
      </c>
    </row>
    <row r="10" spans="9:40">
      <c r="I10" s="60" t="s">
        <v>69</v>
      </c>
      <c r="J10" s="64" t="s">
        <v>70</v>
      </c>
      <c r="K10" s="60" t="s">
        <v>71</v>
      </c>
      <c r="L10" s="60" t="s">
        <v>290</v>
      </c>
      <c r="M10" s="61" t="s">
        <v>344</v>
      </c>
      <c r="N10" s="61"/>
      <c r="O10" s="61"/>
      <c r="P10" s="61"/>
      <c r="Q10" s="65" t="s">
        <v>494</v>
      </c>
      <c r="R10" s="62" t="s">
        <v>495</v>
      </c>
      <c r="S10" s="63">
        <v>1660</v>
      </c>
      <c r="T10" s="62"/>
      <c r="U10" s="65" t="s">
        <v>496</v>
      </c>
      <c r="V10" s="62" t="s">
        <v>497</v>
      </c>
      <c r="W10" s="63"/>
      <c r="X10" s="58"/>
      <c r="Y10" s="58"/>
      <c r="Z10" s="58"/>
      <c r="AA10" s="58"/>
      <c r="AM10" s="58" t="s">
        <v>368</v>
      </c>
      <c r="AN10" s="62" t="s">
        <v>369</v>
      </c>
    </row>
    <row r="11" spans="9:40">
      <c r="I11" s="60" t="s">
        <v>268</v>
      </c>
      <c r="J11" s="64" t="s">
        <v>291</v>
      </c>
      <c r="K11" s="60" t="s">
        <v>292</v>
      </c>
      <c r="L11" s="60" t="s">
        <v>293</v>
      </c>
      <c r="M11" s="61" t="s">
        <v>345</v>
      </c>
      <c r="N11" s="61"/>
      <c r="O11" s="61"/>
      <c r="P11" s="61"/>
      <c r="Q11" s="65" t="s">
        <v>498</v>
      </c>
      <c r="R11" s="62" t="s">
        <v>499</v>
      </c>
      <c r="S11" s="63">
        <v>6000</v>
      </c>
      <c r="T11" s="62"/>
      <c r="U11" s="65" t="s">
        <v>498</v>
      </c>
      <c r="V11" s="62" t="s">
        <v>539</v>
      </c>
      <c r="W11" s="63"/>
      <c r="X11" s="58"/>
      <c r="Y11" s="58"/>
      <c r="Z11" s="58"/>
      <c r="AA11" s="58"/>
      <c r="AM11" s="58" t="s">
        <v>370</v>
      </c>
      <c r="AN11" s="62" t="s">
        <v>371</v>
      </c>
    </row>
    <row r="12" spans="9:40">
      <c r="I12" s="60" t="s">
        <v>86</v>
      </c>
      <c r="J12" s="64" t="s">
        <v>87</v>
      </c>
      <c r="K12" s="60" t="s">
        <v>88</v>
      </c>
      <c r="L12" s="60" t="s">
        <v>294</v>
      </c>
      <c r="M12" s="61" t="s">
        <v>346</v>
      </c>
      <c r="N12" s="61"/>
      <c r="O12" s="61"/>
      <c r="P12" s="61"/>
      <c r="Q12" s="65" t="s">
        <v>500</v>
      </c>
      <c r="R12" s="62" t="s">
        <v>501</v>
      </c>
      <c r="S12" s="63">
        <v>175</v>
      </c>
      <c r="T12" s="62"/>
      <c r="U12" s="65" t="s">
        <v>500</v>
      </c>
      <c r="V12" s="62" t="s">
        <v>501</v>
      </c>
      <c r="W12" s="63"/>
      <c r="X12" s="58"/>
      <c r="Y12" s="58"/>
      <c r="Z12" s="58"/>
      <c r="AA12" s="58"/>
      <c r="AM12" s="58" t="s">
        <v>372</v>
      </c>
      <c r="AN12" s="62" t="s">
        <v>373</v>
      </c>
    </row>
    <row r="13" spans="9:40">
      <c r="I13" s="60" t="s">
        <v>34</v>
      </c>
      <c r="J13" s="64" t="s">
        <v>35</v>
      </c>
      <c r="K13" s="60" t="s">
        <v>36</v>
      </c>
      <c r="L13" s="60" t="s">
        <v>295</v>
      </c>
      <c r="M13" s="61" t="s">
        <v>347</v>
      </c>
      <c r="N13" s="61"/>
      <c r="O13" s="61"/>
      <c r="P13" s="61"/>
      <c r="Q13" s="65" t="s">
        <v>502</v>
      </c>
      <c r="R13" s="62" t="s">
        <v>503</v>
      </c>
      <c r="S13" s="63">
        <v>360</v>
      </c>
      <c r="T13" s="62"/>
      <c r="U13" s="65" t="s">
        <v>502</v>
      </c>
      <c r="V13" s="62" t="s">
        <v>503</v>
      </c>
      <c r="W13" s="63"/>
      <c r="X13" s="58"/>
      <c r="Y13" s="58"/>
      <c r="Z13" s="58"/>
      <c r="AA13" s="58"/>
      <c r="AM13" s="58" t="s">
        <v>374</v>
      </c>
      <c r="AN13" s="62" t="s">
        <v>375</v>
      </c>
    </row>
    <row r="14" spans="9:40">
      <c r="I14" s="60" t="s">
        <v>95</v>
      </c>
      <c r="J14" s="64" t="s">
        <v>96</v>
      </c>
      <c r="K14" s="60" t="s">
        <v>97</v>
      </c>
      <c r="L14" s="60" t="s">
        <v>296</v>
      </c>
      <c r="M14" s="61" t="s">
        <v>344</v>
      </c>
      <c r="N14" s="61"/>
      <c r="O14" s="61"/>
      <c r="P14" s="61"/>
      <c r="Q14" s="65" t="s">
        <v>504</v>
      </c>
      <c r="R14" s="62" t="s">
        <v>505</v>
      </c>
      <c r="S14" s="63">
        <v>630</v>
      </c>
      <c r="T14" s="62"/>
      <c r="U14" s="65" t="s">
        <v>504</v>
      </c>
      <c r="V14" s="62" t="s">
        <v>505</v>
      </c>
      <c r="W14" s="63"/>
      <c r="X14" s="58"/>
      <c r="Y14" s="58"/>
      <c r="Z14" s="58"/>
      <c r="AA14" s="58"/>
      <c r="AM14" s="58" t="s">
        <v>376</v>
      </c>
      <c r="AN14" s="62" t="s">
        <v>377</v>
      </c>
    </row>
    <row r="15" spans="9:40">
      <c r="I15" s="60" t="s">
        <v>145</v>
      </c>
      <c r="J15" s="64" t="s">
        <v>28</v>
      </c>
      <c r="K15" s="60" t="s">
        <v>297</v>
      </c>
      <c r="L15" s="60" t="s">
        <v>298</v>
      </c>
      <c r="M15" s="61" t="s">
        <v>344</v>
      </c>
      <c r="N15" s="61"/>
      <c r="O15" s="61"/>
      <c r="P15" s="61"/>
      <c r="Q15" s="65" t="s">
        <v>183</v>
      </c>
      <c r="R15" s="62" t="s">
        <v>506</v>
      </c>
      <c r="S15" s="63">
        <v>1300</v>
      </c>
      <c r="T15" s="62"/>
      <c r="U15" s="65" t="s">
        <v>183</v>
      </c>
      <c r="V15" s="62" t="s">
        <v>506</v>
      </c>
      <c r="W15" s="63"/>
      <c r="X15" s="58"/>
      <c r="Y15" s="58"/>
      <c r="Z15" s="58"/>
      <c r="AA15" s="58"/>
      <c r="AM15" s="58" t="s">
        <v>378</v>
      </c>
      <c r="AN15" s="62" t="s">
        <v>379</v>
      </c>
    </row>
    <row r="16" spans="9:40">
      <c r="I16" s="60" t="s">
        <v>102</v>
      </c>
      <c r="J16" s="64" t="s">
        <v>103</v>
      </c>
      <c r="K16" s="60" t="s">
        <v>104</v>
      </c>
      <c r="L16" s="60" t="s">
        <v>299</v>
      </c>
      <c r="M16" s="61" t="s">
        <v>347</v>
      </c>
      <c r="N16" s="61"/>
      <c r="O16" s="61"/>
      <c r="P16" s="61"/>
      <c r="Q16" s="65" t="s">
        <v>76</v>
      </c>
      <c r="R16" s="62" t="s">
        <v>260</v>
      </c>
      <c r="S16" s="63">
        <v>1135</v>
      </c>
      <c r="T16" s="62"/>
      <c r="U16" s="65" t="s">
        <v>76</v>
      </c>
      <c r="V16" s="62" t="s">
        <v>259</v>
      </c>
      <c r="W16" s="63"/>
      <c r="X16" s="58"/>
      <c r="Y16" s="58"/>
      <c r="Z16" s="58"/>
      <c r="AA16" s="58"/>
      <c r="AM16" s="58" t="s">
        <v>380</v>
      </c>
      <c r="AN16" s="62" t="s">
        <v>381</v>
      </c>
    </row>
    <row r="17" spans="9:40">
      <c r="I17" s="60" t="s">
        <v>89</v>
      </c>
      <c r="J17" s="64" t="s">
        <v>90</v>
      </c>
      <c r="K17" s="60" t="s">
        <v>91</v>
      </c>
      <c r="L17" s="60" t="s">
        <v>300</v>
      </c>
      <c r="M17" s="61" t="s">
        <v>344</v>
      </c>
      <c r="N17" s="61"/>
      <c r="O17" s="61"/>
      <c r="P17" s="61"/>
      <c r="Q17" s="65" t="s">
        <v>261</v>
      </c>
      <c r="R17" s="62" t="s">
        <v>262</v>
      </c>
      <c r="S17" s="63">
        <v>3000</v>
      </c>
      <c r="T17" s="62"/>
      <c r="U17" s="65" t="s">
        <v>261</v>
      </c>
      <c r="V17" s="62" t="s">
        <v>245</v>
      </c>
      <c r="W17" s="63"/>
      <c r="X17" s="58"/>
      <c r="Y17" s="58"/>
      <c r="Z17" s="58"/>
      <c r="AA17" s="58"/>
      <c r="AM17" s="58" t="s">
        <v>382</v>
      </c>
      <c r="AN17" s="62" t="s">
        <v>383</v>
      </c>
    </row>
    <row r="18" spans="9:40">
      <c r="I18" s="60" t="s">
        <v>92</v>
      </c>
      <c r="J18" s="64" t="s">
        <v>93</v>
      </c>
      <c r="K18" s="60" t="s">
        <v>94</v>
      </c>
      <c r="L18" s="60" t="s">
        <v>301</v>
      </c>
      <c r="M18" s="61" t="s">
        <v>347</v>
      </c>
      <c r="N18" s="61"/>
      <c r="O18" s="61"/>
      <c r="P18" s="61"/>
      <c r="Q18" s="65" t="s">
        <v>263</v>
      </c>
      <c r="R18" s="62" t="s">
        <v>83</v>
      </c>
      <c r="S18" s="63">
        <v>3600</v>
      </c>
      <c r="T18" s="62"/>
      <c r="U18" s="65" t="s">
        <v>263</v>
      </c>
      <c r="V18" s="62" t="s">
        <v>264</v>
      </c>
      <c r="W18" s="63"/>
      <c r="X18" s="58"/>
      <c r="Y18" s="58"/>
      <c r="Z18" s="58"/>
      <c r="AA18" s="58"/>
      <c r="AM18" s="58" t="s">
        <v>384</v>
      </c>
      <c r="AN18" s="62" t="s">
        <v>385</v>
      </c>
    </row>
    <row r="19" spans="9:40">
      <c r="I19" s="60" t="s">
        <v>40</v>
      </c>
      <c r="J19" s="64" t="s">
        <v>41</v>
      </c>
      <c r="K19" s="60" t="s">
        <v>42</v>
      </c>
      <c r="L19" s="60" t="s">
        <v>302</v>
      </c>
      <c r="M19" s="61" t="s">
        <v>347</v>
      </c>
      <c r="N19" s="61"/>
      <c r="O19" s="61"/>
      <c r="P19" s="61"/>
      <c r="Q19" s="65" t="s">
        <v>265</v>
      </c>
      <c r="R19" s="62" t="s">
        <v>84</v>
      </c>
      <c r="S19" s="63">
        <v>4500</v>
      </c>
      <c r="T19" s="62"/>
      <c r="U19" s="65" t="s">
        <v>265</v>
      </c>
      <c r="V19" s="62" t="s">
        <v>246</v>
      </c>
      <c r="W19" s="63"/>
      <c r="X19" s="58"/>
      <c r="Y19" s="58"/>
      <c r="Z19" s="58"/>
      <c r="AA19" s="58"/>
      <c r="AM19" s="58" t="s">
        <v>386</v>
      </c>
      <c r="AN19" s="62" t="s">
        <v>387</v>
      </c>
    </row>
    <row r="20" spans="9:40">
      <c r="I20" s="60" t="s">
        <v>32</v>
      </c>
      <c r="J20" s="64" t="s">
        <v>33</v>
      </c>
      <c r="K20" s="60" t="s">
        <v>303</v>
      </c>
      <c r="L20" s="60" t="s">
        <v>304</v>
      </c>
      <c r="M20" s="61" t="s">
        <v>347</v>
      </c>
      <c r="N20" s="61"/>
      <c r="O20" s="61"/>
      <c r="P20" s="61"/>
      <c r="Q20" s="65" t="s">
        <v>507</v>
      </c>
      <c r="R20" s="62" t="s">
        <v>534</v>
      </c>
      <c r="S20" s="58"/>
      <c r="T20" s="58"/>
      <c r="U20" s="65" t="s">
        <v>507</v>
      </c>
      <c r="V20" s="62" t="s">
        <v>537</v>
      </c>
      <c r="W20" s="63"/>
      <c r="X20" s="58"/>
      <c r="Y20" s="58"/>
      <c r="Z20" s="58"/>
      <c r="AA20" s="58"/>
      <c r="AM20" s="58" t="s">
        <v>388</v>
      </c>
      <c r="AN20" s="62" t="s">
        <v>389</v>
      </c>
    </row>
    <row r="21" spans="9:40">
      <c r="I21" s="60" t="s">
        <v>17</v>
      </c>
      <c r="J21" s="64" t="s">
        <v>18</v>
      </c>
      <c r="K21" s="60" t="s">
        <v>19</v>
      </c>
      <c r="L21" s="60" t="s">
        <v>305</v>
      </c>
      <c r="M21" s="61" t="s">
        <v>348</v>
      </c>
      <c r="N21" s="61"/>
      <c r="O21" s="61"/>
      <c r="P21" s="61"/>
      <c r="Q21" s="65" t="s">
        <v>508</v>
      </c>
      <c r="R21" s="62" t="s">
        <v>535</v>
      </c>
      <c r="S21" s="63"/>
      <c r="T21" s="62"/>
      <c r="U21" s="65" t="s">
        <v>508</v>
      </c>
      <c r="V21" s="62" t="s">
        <v>538</v>
      </c>
      <c r="W21" s="58"/>
      <c r="X21" s="58"/>
      <c r="Y21" s="58"/>
      <c r="Z21" s="58"/>
      <c r="AA21" s="58"/>
      <c r="AM21" s="58" t="s">
        <v>390</v>
      </c>
      <c r="AN21" s="62" t="s">
        <v>391</v>
      </c>
    </row>
    <row r="22" spans="9:40">
      <c r="I22" s="60" t="s">
        <v>107</v>
      </c>
      <c r="J22" s="64" t="s">
        <v>108</v>
      </c>
      <c r="K22" s="60" t="s">
        <v>109</v>
      </c>
      <c r="L22" s="60" t="s">
        <v>306</v>
      </c>
      <c r="M22" s="61" t="s">
        <v>343</v>
      </c>
      <c r="N22" s="61"/>
      <c r="O22" s="61"/>
      <c r="P22" s="61"/>
      <c r="Q22" s="65" t="s">
        <v>509</v>
      </c>
      <c r="R22" s="62" t="s">
        <v>536</v>
      </c>
      <c r="S22" s="63"/>
      <c r="T22" s="62"/>
      <c r="U22" s="65"/>
      <c r="V22" s="58"/>
      <c r="W22" s="63"/>
      <c r="X22" s="58"/>
      <c r="Y22" s="58"/>
      <c r="Z22" s="58"/>
      <c r="AA22" s="58"/>
      <c r="AM22" s="58" t="s">
        <v>392</v>
      </c>
      <c r="AN22" s="62" t="s">
        <v>393</v>
      </c>
    </row>
    <row r="23" spans="9:40">
      <c r="I23" s="60" t="s">
        <v>105</v>
      </c>
      <c r="J23" s="64" t="s">
        <v>307</v>
      </c>
      <c r="K23" s="60" t="s">
        <v>106</v>
      </c>
      <c r="L23" s="60" t="s">
        <v>308</v>
      </c>
      <c r="M23" s="61" t="s">
        <v>349</v>
      </c>
      <c r="N23" s="61"/>
      <c r="O23" s="61"/>
      <c r="P23" s="61"/>
      <c r="Q23" s="65" t="s">
        <v>510</v>
      </c>
      <c r="R23" s="62" t="s">
        <v>84</v>
      </c>
      <c r="S23" s="63"/>
      <c r="T23" s="62"/>
      <c r="U23" s="65"/>
      <c r="V23" s="58"/>
      <c r="W23" s="58"/>
      <c r="X23" s="58"/>
      <c r="Y23" s="58"/>
      <c r="Z23" s="58"/>
      <c r="AA23" s="58"/>
      <c r="AM23" s="58" t="s">
        <v>394</v>
      </c>
      <c r="AN23" s="62" t="s">
        <v>395</v>
      </c>
    </row>
    <row r="24" spans="9:40">
      <c r="I24" s="60" t="s">
        <v>128</v>
      </c>
      <c r="J24" s="64" t="s">
        <v>129</v>
      </c>
      <c r="K24" s="60" t="s">
        <v>130</v>
      </c>
      <c r="L24" s="60" t="s">
        <v>309</v>
      </c>
      <c r="M24" s="61" t="s">
        <v>344</v>
      </c>
      <c r="N24" s="61"/>
      <c r="O24" s="61"/>
      <c r="P24" s="61"/>
      <c r="Q24" s="58"/>
      <c r="R24" s="62"/>
      <c r="S24" s="63"/>
      <c r="T24" s="62"/>
      <c r="U24" s="58"/>
      <c r="V24" s="58"/>
      <c r="W24" s="63"/>
      <c r="X24" s="58"/>
      <c r="Y24" s="58" t="s">
        <v>266</v>
      </c>
      <c r="Z24" s="58"/>
      <c r="AA24" s="58"/>
      <c r="AM24" s="58" t="s">
        <v>396</v>
      </c>
      <c r="AN24" s="62" t="s">
        <v>397</v>
      </c>
    </row>
    <row r="25" spans="9:40">
      <c r="I25" s="60" t="s">
        <v>110</v>
      </c>
      <c r="J25" s="64" t="s">
        <v>111</v>
      </c>
      <c r="K25" s="60" t="s">
        <v>112</v>
      </c>
      <c r="L25" s="60" t="s">
        <v>310</v>
      </c>
      <c r="M25" s="61" t="s">
        <v>343</v>
      </c>
      <c r="N25" s="61"/>
      <c r="O25" s="61"/>
      <c r="P25" s="61"/>
      <c r="Q25" s="58"/>
      <c r="R25" s="62"/>
      <c r="S25" s="63"/>
      <c r="T25" s="62"/>
      <c r="U25" s="58"/>
      <c r="V25" s="58"/>
      <c r="W25" s="63"/>
      <c r="X25" s="58"/>
      <c r="Y25" s="58"/>
      <c r="Z25" s="58"/>
      <c r="AA25" s="58"/>
      <c r="AM25" s="58" t="s">
        <v>398</v>
      </c>
      <c r="AN25" s="62" t="s">
        <v>399</v>
      </c>
    </row>
    <row r="26" spans="9:40">
      <c r="I26" s="60" t="s">
        <v>311</v>
      </c>
      <c r="J26" s="64" t="s">
        <v>312</v>
      </c>
      <c r="K26" s="60" t="s">
        <v>313</v>
      </c>
      <c r="L26" s="60" t="s">
        <v>314</v>
      </c>
      <c r="M26" s="61" t="s">
        <v>345</v>
      </c>
      <c r="N26" s="61"/>
      <c r="O26" s="61"/>
      <c r="P26" s="61"/>
      <c r="Q26" s="58"/>
      <c r="R26" s="62"/>
      <c r="S26" s="63"/>
      <c r="T26" s="62"/>
      <c r="U26" s="58"/>
      <c r="V26" s="58"/>
      <c r="W26" s="63"/>
      <c r="X26" s="58"/>
      <c r="Y26" s="58"/>
      <c r="Z26" s="58"/>
      <c r="AA26" s="58"/>
      <c r="AM26" s="58" t="s">
        <v>400</v>
      </c>
      <c r="AN26" s="62" t="s">
        <v>401</v>
      </c>
    </row>
    <row r="27" spans="9:40">
      <c r="I27" s="60" t="s">
        <v>125</v>
      </c>
      <c r="J27" s="61" t="s">
        <v>126</v>
      </c>
      <c r="K27" s="60" t="s">
        <v>127</v>
      </c>
      <c r="L27" s="60" t="s">
        <v>315</v>
      </c>
      <c r="M27" s="61" t="s">
        <v>344</v>
      </c>
      <c r="N27" s="61"/>
      <c r="O27" s="61"/>
      <c r="P27" s="61"/>
      <c r="Q27" s="58"/>
      <c r="R27" s="62"/>
      <c r="S27" s="63"/>
      <c r="T27" s="62"/>
      <c r="U27" s="58"/>
      <c r="V27" s="58"/>
      <c r="W27" s="63"/>
      <c r="X27" s="58"/>
      <c r="Y27" s="58"/>
      <c r="Z27" s="58"/>
      <c r="AA27" s="58"/>
      <c r="AM27" s="58" t="s">
        <v>402</v>
      </c>
      <c r="AN27" s="62" t="s">
        <v>403</v>
      </c>
    </row>
    <row r="28" spans="9:40">
      <c r="I28" s="60" t="s">
        <v>46</v>
      </c>
      <c r="J28" s="64" t="s">
        <v>47</v>
      </c>
      <c r="K28" s="60" t="s">
        <v>48</v>
      </c>
      <c r="L28" s="60" t="s">
        <v>316</v>
      </c>
      <c r="M28" s="61" t="s">
        <v>344</v>
      </c>
      <c r="N28" s="61"/>
      <c r="O28" s="61"/>
      <c r="P28" s="61"/>
      <c r="Q28" s="58"/>
      <c r="R28" s="62"/>
      <c r="S28" s="63"/>
      <c r="T28" s="62"/>
      <c r="U28" s="58"/>
      <c r="V28" s="58"/>
      <c r="W28" s="63"/>
      <c r="X28" s="58"/>
      <c r="Y28" s="58"/>
      <c r="Z28" s="58"/>
      <c r="AA28" s="58"/>
      <c r="AM28" s="58" t="s">
        <v>404</v>
      </c>
      <c r="AN28" s="62" t="s">
        <v>405</v>
      </c>
    </row>
    <row r="29" spans="9:40">
      <c r="I29" s="61" t="s">
        <v>49</v>
      </c>
      <c r="J29" s="64" t="s">
        <v>50</v>
      </c>
      <c r="K29" s="61" t="s">
        <v>51</v>
      </c>
      <c r="L29" s="60" t="s">
        <v>317</v>
      </c>
      <c r="M29" s="61" t="s">
        <v>344</v>
      </c>
      <c r="N29" s="61"/>
      <c r="O29" s="61"/>
      <c r="P29" s="61"/>
      <c r="Q29" s="58"/>
      <c r="R29" s="62"/>
      <c r="S29" s="63"/>
      <c r="T29" s="62"/>
      <c r="U29" s="58"/>
      <c r="V29" s="58"/>
      <c r="W29" s="63"/>
      <c r="X29" s="58"/>
      <c r="Y29" s="58"/>
      <c r="Z29" s="58"/>
      <c r="AA29" s="58"/>
      <c r="AM29" s="58" t="s">
        <v>406</v>
      </c>
      <c r="AN29" s="62" t="s">
        <v>407</v>
      </c>
    </row>
    <row r="30" spans="9:40">
      <c r="I30" s="61" t="s">
        <v>122</v>
      </c>
      <c r="J30" s="64" t="s">
        <v>123</v>
      </c>
      <c r="K30" s="61" t="s">
        <v>124</v>
      </c>
      <c r="L30" s="60" t="s">
        <v>318</v>
      </c>
      <c r="M30" s="61" t="s">
        <v>348</v>
      </c>
      <c r="N30" s="61"/>
      <c r="O30" s="61"/>
      <c r="P30" s="61"/>
      <c r="Q30" s="58"/>
      <c r="R30" s="62"/>
      <c r="S30" s="63"/>
      <c r="T30" s="62"/>
      <c r="U30" s="58"/>
      <c r="V30" s="58"/>
      <c r="W30" s="63"/>
      <c r="X30" s="58"/>
      <c r="Y30" s="58"/>
      <c r="Z30" s="58"/>
      <c r="AA30" s="58"/>
      <c r="AM30" s="58" t="s">
        <v>408</v>
      </c>
      <c r="AN30" s="62" t="s">
        <v>409</v>
      </c>
    </row>
    <row r="31" spans="9:40">
      <c r="I31" s="61" t="s">
        <v>20</v>
      </c>
      <c r="J31" s="64" t="s">
        <v>21</v>
      </c>
      <c r="K31" s="61" t="s">
        <v>22</v>
      </c>
      <c r="L31" s="60" t="s">
        <v>23</v>
      </c>
      <c r="M31" s="61" t="s">
        <v>350</v>
      </c>
      <c r="N31" s="61"/>
      <c r="O31" s="61"/>
      <c r="P31" s="61"/>
      <c r="Q31" s="58"/>
      <c r="R31" s="62"/>
      <c r="S31" s="63"/>
      <c r="T31" s="62"/>
      <c r="U31" s="58"/>
      <c r="V31" s="58"/>
      <c r="W31" s="63"/>
      <c r="X31" s="58"/>
      <c r="Y31" s="58"/>
      <c r="Z31" s="58"/>
      <c r="AA31" s="58"/>
      <c r="AM31" s="58" t="s">
        <v>410</v>
      </c>
      <c r="AN31" s="62" t="s">
        <v>411</v>
      </c>
    </row>
    <row r="32" spans="9:40">
      <c r="I32" s="61" t="s">
        <v>24</v>
      </c>
      <c r="J32" s="64" t="s">
        <v>25</v>
      </c>
      <c r="K32" s="61" t="s">
        <v>26</v>
      </c>
      <c r="L32" s="60" t="s">
        <v>27</v>
      </c>
      <c r="M32" s="61" t="s">
        <v>350</v>
      </c>
      <c r="N32" s="61"/>
      <c r="O32" s="61"/>
      <c r="P32" s="61"/>
      <c r="Q32" s="58"/>
      <c r="R32" s="62"/>
      <c r="S32" s="63"/>
      <c r="T32" s="62"/>
      <c r="U32" s="58"/>
      <c r="V32" s="58"/>
      <c r="W32" s="63"/>
      <c r="X32" s="58"/>
      <c r="Y32" s="58"/>
      <c r="Z32" s="58"/>
      <c r="AA32" s="58"/>
      <c r="AM32" s="58" t="s">
        <v>412</v>
      </c>
      <c r="AN32" s="62" t="s">
        <v>413</v>
      </c>
    </row>
    <row r="33" spans="9:40">
      <c r="I33" s="61" t="s">
        <v>319</v>
      </c>
      <c r="J33" s="64" t="s">
        <v>320</v>
      </c>
      <c r="K33" s="61" t="s">
        <v>321</v>
      </c>
      <c r="L33" s="60" t="s">
        <v>322</v>
      </c>
      <c r="M33" s="61" t="s">
        <v>344</v>
      </c>
      <c r="N33" s="61"/>
      <c r="O33" s="61"/>
      <c r="P33" s="61"/>
      <c r="Q33" s="58"/>
      <c r="R33" s="62"/>
      <c r="S33" s="63"/>
      <c r="T33" s="62"/>
      <c r="U33" s="58"/>
      <c r="V33" s="58"/>
      <c r="W33" s="63"/>
      <c r="X33" s="58"/>
      <c r="Y33" s="58"/>
      <c r="Z33" s="58"/>
      <c r="AA33" s="58"/>
      <c r="AM33" s="58" t="s">
        <v>414</v>
      </c>
      <c r="AN33" s="62" t="s">
        <v>415</v>
      </c>
    </row>
    <row r="34" spans="9:40">
      <c r="I34" s="61" t="s">
        <v>131</v>
      </c>
      <c r="J34" s="64" t="s">
        <v>132</v>
      </c>
      <c r="K34" s="61" t="s">
        <v>133</v>
      </c>
      <c r="L34" s="60" t="s">
        <v>323</v>
      </c>
      <c r="M34" s="61" t="s">
        <v>345</v>
      </c>
      <c r="N34" s="61"/>
      <c r="O34" s="61"/>
      <c r="P34" s="61"/>
      <c r="Q34" s="58"/>
      <c r="R34" s="62"/>
      <c r="S34" s="63"/>
      <c r="T34" s="62"/>
      <c r="U34" s="58"/>
      <c r="V34" s="58"/>
      <c r="W34" s="63"/>
      <c r="X34" s="58"/>
      <c r="Y34" s="58"/>
      <c r="Z34" s="58"/>
      <c r="AA34" s="58"/>
      <c r="AM34" s="58" t="s">
        <v>416</v>
      </c>
      <c r="AN34" s="62" t="s">
        <v>417</v>
      </c>
    </row>
    <row r="35" spans="9:40">
      <c r="I35" s="61" t="s">
        <v>55</v>
      </c>
      <c r="J35" s="64" t="s">
        <v>56</v>
      </c>
      <c r="K35" s="61" t="s">
        <v>57</v>
      </c>
      <c r="L35" s="60" t="s">
        <v>58</v>
      </c>
      <c r="M35" s="61" t="s">
        <v>344</v>
      </c>
      <c r="N35" s="61"/>
      <c r="O35" s="61"/>
      <c r="P35" s="61"/>
      <c r="Q35" s="58"/>
      <c r="R35" s="62"/>
      <c r="S35" s="63"/>
      <c r="T35" s="62"/>
      <c r="U35" s="58"/>
      <c r="V35" s="58"/>
      <c r="W35" s="63"/>
      <c r="X35" s="58"/>
      <c r="Y35" s="58"/>
      <c r="Z35" s="58"/>
      <c r="AA35" s="58"/>
      <c r="AM35" s="58" t="s">
        <v>418</v>
      </c>
      <c r="AN35" s="62" t="s">
        <v>419</v>
      </c>
    </row>
    <row r="36" spans="9:40">
      <c r="I36" s="61" t="s">
        <v>324</v>
      </c>
      <c r="J36" s="64" t="s">
        <v>81</v>
      </c>
      <c r="K36" s="61">
        <v>490074</v>
      </c>
      <c r="L36" s="60" t="s">
        <v>82</v>
      </c>
      <c r="M36" s="61" t="s">
        <v>349</v>
      </c>
      <c r="N36" s="61"/>
      <c r="O36" s="61"/>
      <c r="P36" s="61"/>
      <c r="Q36" s="58"/>
      <c r="R36" s="62"/>
      <c r="S36" s="63"/>
      <c r="T36" s="62"/>
      <c r="U36" s="58"/>
      <c r="V36" s="58"/>
      <c r="W36" s="63"/>
      <c r="X36" s="58"/>
      <c r="Y36" s="58"/>
      <c r="Z36" s="58"/>
      <c r="AA36" s="58"/>
      <c r="AM36" s="58" t="s">
        <v>420</v>
      </c>
      <c r="AN36" s="62" t="s">
        <v>421</v>
      </c>
    </row>
    <row r="37" spans="9:40">
      <c r="I37" s="61" t="s">
        <v>144</v>
      </c>
      <c r="J37" s="64" t="s">
        <v>325</v>
      </c>
      <c r="K37" s="61">
        <v>496048</v>
      </c>
      <c r="L37" s="60" t="s">
        <v>326</v>
      </c>
      <c r="M37" s="61" t="s">
        <v>343</v>
      </c>
      <c r="N37" s="61"/>
      <c r="O37" s="61"/>
      <c r="P37" s="61"/>
      <c r="Q37" s="58"/>
      <c r="R37" s="62"/>
      <c r="S37" s="63"/>
      <c r="T37" s="62"/>
      <c r="U37" s="58"/>
      <c r="V37" s="58"/>
      <c r="W37" s="63"/>
      <c r="X37" s="58"/>
      <c r="Y37" s="58"/>
      <c r="Z37" s="58"/>
      <c r="AA37" s="58"/>
      <c r="AM37" s="58" t="s">
        <v>422</v>
      </c>
      <c r="AN37" s="62" t="s">
        <v>423</v>
      </c>
    </row>
    <row r="38" spans="9:40">
      <c r="I38" s="61" t="s">
        <v>29</v>
      </c>
      <c r="J38" s="64" t="s">
        <v>30</v>
      </c>
      <c r="K38" s="61" t="s">
        <v>31</v>
      </c>
      <c r="L38" s="60" t="s">
        <v>273</v>
      </c>
      <c r="M38" s="61" t="s">
        <v>347</v>
      </c>
      <c r="N38" s="61"/>
      <c r="O38" s="61"/>
      <c r="P38" s="61"/>
      <c r="Q38" s="58"/>
      <c r="R38" s="62"/>
      <c r="S38" s="63"/>
      <c r="T38" s="62"/>
      <c r="U38" s="58"/>
      <c r="V38" s="58"/>
      <c r="W38" s="63"/>
      <c r="X38" s="58"/>
      <c r="Y38" s="58"/>
      <c r="Z38" s="58"/>
      <c r="AA38" s="58"/>
      <c r="AM38" s="58" t="s">
        <v>424</v>
      </c>
      <c r="AN38" s="62" t="s">
        <v>425</v>
      </c>
    </row>
    <row r="39" spans="9:40">
      <c r="I39" s="61" t="s">
        <v>327</v>
      </c>
      <c r="J39" s="64" t="s">
        <v>118</v>
      </c>
      <c r="K39" s="61" t="s">
        <v>328</v>
      </c>
      <c r="L39" s="60" t="s">
        <v>117</v>
      </c>
      <c r="M39" s="61" t="s">
        <v>346</v>
      </c>
      <c r="N39" s="61"/>
      <c r="O39" s="61"/>
      <c r="P39" s="61"/>
      <c r="Q39" s="58"/>
      <c r="R39" s="62"/>
      <c r="S39" s="63"/>
      <c r="T39" s="62"/>
      <c r="U39" s="58"/>
      <c r="V39" s="58"/>
      <c r="W39" s="63"/>
      <c r="X39" s="58"/>
      <c r="Y39" s="58"/>
      <c r="Z39" s="58"/>
      <c r="AA39" s="58"/>
      <c r="AM39" s="58" t="s">
        <v>426</v>
      </c>
      <c r="AN39" s="62" t="s">
        <v>427</v>
      </c>
    </row>
    <row r="40" spans="9:40">
      <c r="I40" s="61" t="s">
        <v>329</v>
      </c>
      <c r="J40" s="64" t="s">
        <v>330</v>
      </c>
      <c r="K40" s="61" t="s">
        <v>331</v>
      </c>
      <c r="L40" s="60" t="s">
        <v>332</v>
      </c>
      <c r="M40" s="61" t="s">
        <v>343</v>
      </c>
      <c r="N40" s="61"/>
      <c r="O40" s="61"/>
      <c r="P40" s="61"/>
      <c r="Q40" s="58"/>
      <c r="R40" s="62"/>
      <c r="S40" s="63"/>
      <c r="T40" s="62"/>
      <c r="U40" s="58"/>
      <c r="V40" s="58"/>
      <c r="W40" s="63"/>
      <c r="X40" s="58"/>
      <c r="Y40" s="58"/>
      <c r="Z40" s="58"/>
      <c r="AA40" s="58"/>
      <c r="AM40" s="58" t="s">
        <v>428</v>
      </c>
      <c r="AN40" s="62" t="s">
        <v>429</v>
      </c>
    </row>
    <row r="41" spans="9:40">
      <c r="I41" s="61" t="s">
        <v>113</v>
      </c>
      <c r="J41" s="64" t="s">
        <v>114</v>
      </c>
      <c r="K41" s="61" t="s">
        <v>115</v>
      </c>
      <c r="L41" s="60" t="s">
        <v>116</v>
      </c>
      <c r="M41" s="61" t="s">
        <v>343</v>
      </c>
      <c r="N41" s="61"/>
      <c r="O41" s="61"/>
      <c r="P41" s="61"/>
      <c r="Q41" s="58"/>
      <c r="R41" s="62"/>
      <c r="S41" s="63"/>
      <c r="T41" s="62"/>
      <c r="U41" s="58"/>
      <c r="V41" s="58"/>
      <c r="W41" s="63"/>
      <c r="X41" s="58"/>
      <c r="Y41" s="58"/>
      <c r="Z41" s="58"/>
      <c r="AA41" s="58"/>
      <c r="AM41" s="58" t="s">
        <v>430</v>
      </c>
      <c r="AN41" s="62" t="s">
        <v>431</v>
      </c>
    </row>
    <row r="42" spans="9:40">
      <c r="I42" s="61" t="s">
        <v>267</v>
      </c>
      <c r="J42" s="64" t="s">
        <v>333</v>
      </c>
      <c r="K42" s="61" t="s">
        <v>334</v>
      </c>
      <c r="L42" s="60" t="s">
        <v>335</v>
      </c>
      <c r="M42" s="61" t="s">
        <v>344</v>
      </c>
      <c r="N42" s="61"/>
      <c r="O42" s="61"/>
      <c r="P42" s="61"/>
      <c r="Q42" s="58"/>
      <c r="R42" s="62"/>
      <c r="S42" s="63"/>
      <c r="T42" s="62"/>
      <c r="U42" s="58"/>
      <c r="V42" s="58"/>
      <c r="W42" s="63"/>
      <c r="X42" s="58"/>
      <c r="Y42" s="58"/>
      <c r="Z42" s="58"/>
      <c r="AA42" s="58"/>
      <c r="AM42" s="58" t="s">
        <v>432</v>
      </c>
      <c r="AN42" s="62" t="s">
        <v>433</v>
      </c>
    </row>
    <row r="43" spans="9:40">
      <c r="I43" s="61" t="s">
        <v>43</v>
      </c>
      <c r="J43" s="64" t="s">
        <v>44</v>
      </c>
      <c r="K43" s="61" t="s">
        <v>45</v>
      </c>
      <c r="L43" s="60" t="s">
        <v>336</v>
      </c>
      <c r="M43" s="61" t="s">
        <v>344</v>
      </c>
      <c r="N43" s="61"/>
      <c r="O43" s="61"/>
      <c r="P43" s="61"/>
      <c r="Q43" s="58"/>
      <c r="R43" s="62"/>
      <c r="S43" s="63"/>
      <c r="T43" s="62"/>
      <c r="U43" s="58"/>
      <c r="V43" s="58"/>
      <c r="W43" s="63"/>
      <c r="X43" s="58"/>
      <c r="Y43" s="58"/>
      <c r="Z43" s="58"/>
      <c r="AA43" s="58"/>
      <c r="AM43" s="58" t="s">
        <v>434</v>
      </c>
      <c r="AN43" s="62" t="s">
        <v>435</v>
      </c>
    </row>
    <row r="44" spans="9:40">
      <c r="I44" s="61" t="s">
        <v>137</v>
      </c>
      <c r="J44" s="64" t="s">
        <v>138</v>
      </c>
      <c r="K44" s="61" t="s">
        <v>139</v>
      </c>
      <c r="L44" s="60" t="s">
        <v>140</v>
      </c>
      <c r="M44" s="61" t="s">
        <v>350</v>
      </c>
      <c r="N44" s="61"/>
      <c r="O44" s="61"/>
      <c r="P44" s="61"/>
      <c r="Q44" s="58"/>
      <c r="R44" s="62"/>
      <c r="S44" s="63"/>
      <c r="T44" s="62"/>
      <c r="U44" s="58"/>
      <c r="V44" s="58"/>
      <c r="W44" s="63"/>
      <c r="X44" s="58"/>
      <c r="Y44" s="58"/>
      <c r="Z44" s="58"/>
      <c r="AA44" s="58"/>
      <c r="AM44" s="58" t="s">
        <v>436</v>
      </c>
      <c r="AN44" s="62" t="s">
        <v>437</v>
      </c>
    </row>
    <row r="45" spans="9:40">
      <c r="I45" s="61" t="s">
        <v>14</v>
      </c>
      <c r="J45" s="64" t="s">
        <v>15</v>
      </c>
      <c r="K45" s="61" t="s">
        <v>16</v>
      </c>
      <c r="L45" s="60" t="s">
        <v>337</v>
      </c>
      <c r="M45" s="61" t="s">
        <v>348</v>
      </c>
      <c r="N45" s="61"/>
      <c r="O45" s="61"/>
      <c r="P45" s="61"/>
      <c r="Q45" s="58"/>
      <c r="R45" s="62"/>
      <c r="S45" s="63"/>
      <c r="T45" s="62"/>
      <c r="U45" s="58"/>
      <c r="V45" s="58"/>
      <c r="W45" s="63"/>
      <c r="X45" s="58"/>
      <c r="Y45" s="58"/>
      <c r="Z45" s="58"/>
      <c r="AA45" s="58"/>
      <c r="AM45" s="58" t="s">
        <v>438</v>
      </c>
      <c r="AN45" s="62" t="s">
        <v>439</v>
      </c>
    </row>
    <row r="46" spans="9:40">
      <c r="I46" s="61" t="s">
        <v>77</v>
      </c>
      <c r="J46" s="64" t="s">
        <v>78</v>
      </c>
      <c r="K46" s="61" t="s">
        <v>79</v>
      </c>
      <c r="L46" s="60" t="s">
        <v>80</v>
      </c>
      <c r="M46" s="61" t="s">
        <v>349</v>
      </c>
      <c r="N46" s="61"/>
      <c r="O46" s="61"/>
      <c r="P46" s="61"/>
      <c r="Q46" s="58"/>
      <c r="R46" s="62"/>
      <c r="S46" s="63"/>
      <c r="T46" s="62"/>
      <c r="U46" s="58"/>
      <c r="V46" s="58"/>
      <c r="W46" s="63"/>
      <c r="X46" s="58"/>
      <c r="Y46" s="58"/>
      <c r="Z46" s="58"/>
      <c r="AA46" s="58"/>
      <c r="AM46" s="58" t="s">
        <v>440</v>
      </c>
      <c r="AN46" s="62" t="s">
        <v>441</v>
      </c>
    </row>
    <row r="47" spans="9:40">
      <c r="I47" s="61" t="s">
        <v>119</v>
      </c>
      <c r="J47" s="64" t="s">
        <v>120</v>
      </c>
      <c r="K47" s="61" t="s">
        <v>121</v>
      </c>
      <c r="L47" s="60" t="s">
        <v>338</v>
      </c>
      <c r="M47" s="61" t="s">
        <v>344</v>
      </c>
      <c r="N47" s="61"/>
      <c r="O47" s="61"/>
      <c r="P47" s="61"/>
      <c r="Q47" s="58"/>
      <c r="R47" s="62"/>
      <c r="S47" s="63"/>
      <c r="T47" s="62"/>
      <c r="U47" s="58"/>
      <c r="V47" s="58"/>
      <c r="W47" s="63"/>
      <c r="X47" s="58"/>
      <c r="Y47" s="58"/>
      <c r="Z47" s="58"/>
      <c r="AA47" s="58"/>
      <c r="AM47" s="58" t="s">
        <v>442</v>
      </c>
      <c r="AN47" s="62" t="s">
        <v>443</v>
      </c>
    </row>
    <row r="48" spans="9:40">
      <c r="I48" s="61" t="s">
        <v>141</v>
      </c>
      <c r="J48" s="64" t="s">
        <v>142</v>
      </c>
      <c r="K48" s="61" t="s">
        <v>143</v>
      </c>
      <c r="L48" s="60" t="s">
        <v>339</v>
      </c>
      <c r="M48" s="61" t="s">
        <v>350</v>
      </c>
      <c r="N48" s="61"/>
      <c r="O48" s="61"/>
      <c r="P48" s="61"/>
      <c r="Q48" s="58"/>
      <c r="R48" s="62"/>
      <c r="S48" s="63"/>
      <c r="T48" s="62"/>
      <c r="U48" s="58"/>
      <c r="V48" s="58"/>
      <c r="W48" s="63"/>
      <c r="X48" s="58"/>
      <c r="Y48" s="58"/>
      <c r="Z48" s="58"/>
      <c r="AA48" s="58"/>
      <c r="AM48" s="58" t="s">
        <v>444</v>
      </c>
      <c r="AN48" s="62" t="s">
        <v>445</v>
      </c>
    </row>
    <row r="49" spans="9:27">
      <c r="I49" s="61" t="s">
        <v>98</v>
      </c>
      <c r="J49" s="64" t="s">
        <v>99</v>
      </c>
      <c r="K49" s="61" t="s">
        <v>100</v>
      </c>
      <c r="L49" s="61" t="s">
        <v>101</v>
      </c>
      <c r="M49" s="61" t="s">
        <v>349</v>
      </c>
      <c r="N49" s="61"/>
      <c r="O49" s="61"/>
      <c r="P49" s="61"/>
      <c r="Q49" s="58"/>
      <c r="R49" s="62"/>
      <c r="S49" s="63"/>
      <c r="T49" s="62"/>
      <c r="U49" s="58"/>
      <c r="V49" s="58"/>
      <c r="W49" s="63"/>
      <c r="X49" s="58"/>
      <c r="Y49" s="58"/>
      <c r="Z49" s="58"/>
      <c r="AA49" s="58"/>
    </row>
    <row r="50" spans="9:27">
      <c r="I50" s="61" t="s">
        <v>72</v>
      </c>
      <c r="J50" s="64" t="s">
        <v>73</v>
      </c>
      <c r="K50" s="61" t="s">
        <v>74</v>
      </c>
      <c r="L50" s="61" t="s">
        <v>75</v>
      </c>
      <c r="M50" s="61" t="s">
        <v>344</v>
      </c>
      <c r="N50" s="61"/>
      <c r="O50" s="61"/>
      <c r="P50" s="61"/>
      <c r="Q50" s="58"/>
      <c r="R50" s="62"/>
      <c r="S50" s="63"/>
      <c r="T50" s="62"/>
      <c r="U50" s="58"/>
      <c r="V50" s="58"/>
      <c r="W50" s="63"/>
      <c r="X50" s="58"/>
      <c r="Y50" s="58"/>
      <c r="Z50" s="58"/>
      <c r="AA50" s="58"/>
    </row>
    <row r="51" spans="9:27">
      <c r="I51" s="61" t="s">
        <v>63</v>
      </c>
      <c r="J51" s="64" t="s">
        <v>64</v>
      </c>
      <c r="K51" s="61" t="s">
        <v>65</v>
      </c>
      <c r="L51" s="61" t="s">
        <v>66</v>
      </c>
      <c r="M51" s="61" t="s">
        <v>344</v>
      </c>
      <c r="N51" s="61"/>
      <c r="O51" s="61"/>
      <c r="P51" s="61"/>
      <c r="Q51" s="58"/>
      <c r="R51" s="62"/>
      <c r="S51" s="63"/>
      <c r="T51" s="62"/>
      <c r="U51" s="58"/>
      <c r="V51" s="58"/>
      <c r="W51" s="63"/>
      <c r="X51" s="58"/>
      <c r="Y51" s="58"/>
      <c r="Z51" s="58"/>
      <c r="AA51" s="58"/>
    </row>
    <row r="52" spans="9:27">
      <c r="I52" s="59" t="s">
        <v>446</v>
      </c>
      <c r="J52" s="60" t="s">
        <v>447</v>
      </c>
      <c r="K52" s="60">
        <v>491030</v>
      </c>
      <c r="L52" s="59" t="s">
        <v>448</v>
      </c>
      <c r="M52" s="61" t="s">
        <v>344</v>
      </c>
      <c r="V52" s="58"/>
    </row>
    <row r="54" spans="9:27" ht="15.6" customHeight="1">
      <c r="I54" s="59" t="s">
        <v>451</v>
      </c>
      <c r="J54" s="59" t="s">
        <v>452</v>
      </c>
      <c r="K54" s="59">
        <v>510001</v>
      </c>
      <c r="L54" s="59" t="s">
        <v>451</v>
      </c>
      <c r="M54" s="59">
        <v>40</v>
      </c>
    </row>
    <row r="55" spans="9:27">
      <c r="I55" s="59" t="s">
        <v>450</v>
      </c>
      <c r="J55" s="59" t="s">
        <v>449</v>
      </c>
      <c r="K55" s="59">
        <v>510002</v>
      </c>
      <c r="L55" s="59" t="s">
        <v>453</v>
      </c>
      <c r="M55" s="59">
        <v>40</v>
      </c>
    </row>
    <row r="56" spans="9:27">
      <c r="I56" s="59" t="s">
        <v>454</v>
      </c>
      <c r="J56" s="59" t="s">
        <v>455</v>
      </c>
      <c r="K56" s="59">
        <v>510003</v>
      </c>
      <c r="L56" s="59" t="s">
        <v>456</v>
      </c>
      <c r="M56" s="59">
        <v>40</v>
      </c>
    </row>
    <row r="57" spans="9:27">
      <c r="I57" s="59" t="s">
        <v>457</v>
      </c>
      <c r="J57" s="59" t="s">
        <v>458</v>
      </c>
      <c r="K57" s="59">
        <v>510004</v>
      </c>
      <c r="L57" s="59" t="s">
        <v>459</v>
      </c>
      <c r="M57" s="59">
        <v>40</v>
      </c>
    </row>
    <row r="58" spans="9:27">
      <c r="I58" s="59" t="s">
        <v>460</v>
      </c>
      <c r="J58" s="59" t="s">
        <v>461</v>
      </c>
      <c r="K58" s="59">
        <v>510005</v>
      </c>
      <c r="L58" s="59" t="s">
        <v>462</v>
      </c>
      <c r="M58" s="59">
        <v>40</v>
      </c>
    </row>
    <row r="59" spans="9:27">
      <c r="I59" s="59" t="s">
        <v>463</v>
      </c>
      <c r="J59" s="59" t="s">
        <v>464</v>
      </c>
      <c r="K59" s="59">
        <v>510006</v>
      </c>
      <c r="L59" s="59" t="s">
        <v>465</v>
      </c>
      <c r="M59" s="59">
        <v>40</v>
      </c>
    </row>
    <row r="60" spans="9:27">
      <c r="I60" s="59" t="s">
        <v>466</v>
      </c>
      <c r="J60" s="59" t="s">
        <v>467</v>
      </c>
      <c r="K60" s="59">
        <v>510007</v>
      </c>
      <c r="L60" s="59" t="s">
        <v>468</v>
      </c>
      <c r="M60" s="59">
        <v>40</v>
      </c>
    </row>
    <row r="61" spans="9:27">
      <c r="I61" s="59" t="s">
        <v>469</v>
      </c>
      <c r="J61" s="59" t="s">
        <v>470</v>
      </c>
      <c r="K61" s="59">
        <v>510008</v>
      </c>
      <c r="L61" s="59" t="s">
        <v>471</v>
      </c>
      <c r="M61" s="59">
        <v>40</v>
      </c>
    </row>
    <row r="62" spans="9:27">
      <c r="I62" s="59" t="s">
        <v>472</v>
      </c>
      <c r="J62" s="59" t="s">
        <v>473</v>
      </c>
      <c r="K62" s="59">
        <v>510009</v>
      </c>
      <c r="L62" s="59" t="s">
        <v>474</v>
      </c>
      <c r="M62" s="59">
        <v>40</v>
      </c>
    </row>
  </sheetData>
  <mergeCells count="5">
    <mergeCell ref="Q1:W1"/>
    <mergeCell ref="X1:Y1"/>
    <mergeCell ref="Z4:Z6"/>
    <mergeCell ref="AM1:AN1"/>
    <mergeCell ref="I1:M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0"/>
  <sheetViews>
    <sheetView workbookViewId="0">
      <selection activeCell="K2" sqref="K2"/>
    </sheetView>
  </sheetViews>
  <sheetFormatPr defaultColWidth="8.875" defaultRowHeight="18.75"/>
  <cols>
    <col min="1" max="2" width="8.875" style="54"/>
    <col min="3" max="3" width="18" style="54" customWidth="1"/>
    <col min="4" max="4" width="18" style="54" hidden="1" customWidth="1"/>
    <col min="5" max="6" width="18" style="54" customWidth="1"/>
    <col min="7" max="8" width="8.875" style="54"/>
    <col min="9" max="9" width="9.125" style="54" bestFit="1" customWidth="1"/>
    <col min="10" max="10" width="8.875" style="54"/>
    <col min="11" max="13" width="18" style="54" customWidth="1"/>
    <col min="14" max="16384" width="8.875" style="54"/>
  </cols>
  <sheetData>
    <row r="1" spans="1:13">
      <c r="B1" s="54" t="s">
        <v>229</v>
      </c>
      <c r="C1" s="55" t="s">
        <v>230</v>
      </c>
      <c r="D1" s="55" t="s">
        <v>231</v>
      </c>
      <c r="E1" s="55" t="s">
        <v>274</v>
      </c>
      <c r="F1" s="55" t="s">
        <v>232</v>
      </c>
      <c r="G1" s="55" t="s">
        <v>233</v>
      </c>
      <c r="H1" s="55" t="s">
        <v>234</v>
      </c>
      <c r="I1" s="55" t="s">
        <v>235</v>
      </c>
      <c r="J1" s="55" t="s">
        <v>236</v>
      </c>
      <c r="K1" s="55" t="s">
        <v>237</v>
      </c>
      <c r="L1" s="55" t="s">
        <v>238</v>
      </c>
      <c r="M1" s="55" t="s">
        <v>239</v>
      </c>
    </row>
    <row r="2" spans="1:13">
      <c r="A2" s="54">
        <v>1</v>
      </c>
      <c r="B2" s="54" t="str">
        <f>IF(男子様式!$C21="","",IF(男子様式!$C21="@","@",男子様式!$C21))</f>
        <v/>
      </c>
      <c r="C2" s="54" t="str">
        <f>IF(男子様式!$C21="","",IF($B2="@","@",$B2+100000000))</f>
        <v/>
      </c>
      <c r="D2" s="54" t="str">
        <f>IF($C2="","",CONCATENATE(男子様式!$D21," ","(",男子様式!$J21,")"))</f>
        <v/>
      </c>
      <c r="E2" s="54" t="str">
        <f>IF(D2="","",LEFT(D2,FIND("(",D2)-1))</f>
        <v/>
      </c>
      <c r="F2" s="54" t="str">
        <f>IF($C2="","",男子様式!$G21)</f>
        <v/>
      </c>
      <c r="G2" s="54" t="str">
        <f>IF($C2="","",1)</f>
        <v/>
      </c>
      <c r="H2" s="56" t="str">
        <f>IF($C2="","",VLOOKUP(基本登録情報!$C$7,登録データ!$I$3:$L$100,3,FALSE))</f>
        <v/>
      </c>
      <c r="I2" s="56" t="str">
        <f ca="1">IF($C2="","",VLOOKUP(OFFSET(男子様式!$L$18,3*A2,0),登録データ!$AM$2:$AN$48,2,FALSE))</f>
        <v/>
      </c>
      <c r="J2" s="54" t="str">
        <f>IF($C2="","",IF($C2="@","@",VALUE(RIGHT($C2,4))))</f>
        <v/>
      </c>
      <c r="K2" s="54" t="str">
        <f>IF(男子様式!$AF21="","",男子様式!$AF21)</f>
        <v/>
      </c>
      <c r="L2" s="54" t="str">
        <f>IF(男子様式!$AF22="","",男子様式!$AF22)</f>
        <v/>
      </c>
      <c r="M2" s="54" t="str">
        <f>IF(男子様式!$AF23="","",男子様式!$AF23)</f>
        <v/>
      </c>
    </row>
    <row r="3" spans="1:13">
      <c r="A3" s="54">
        <v>2</v>
      </c>
      <c r="B3" s="54" t="str">
        <f>IF(男子様式!$C24="","",IF(男子様式!$C24="@","@",男子様式!$C24))</f>
        <v/>
      </c>
      <c r="C3" s="54" t="str">
        <f>IF(男子様式!C24="","",IF($B3="@","@",$B3+100000000))</f>
        <v/>
      </c>
      <c r="D3" s="54" t="str">
        <f>IF($C3="","",CONCATENATE(男子様式!$D24," ","(",男子様式!$J24,")"))</f>
        <v/>
      </c>
      <c r="E3" s="54" t="str">
        <f t="shared" ref="E3:E66" si="0">IF(D3="","",LEFT(D3,FIND("(",D3)-1))</f>
        <v/>
      </c>
      <c r="F3" s="54" t="str">
        <f>IF($C3="","",男子様式!$G24)</f>
        <v/>
      </c>
      <c r="G3" s="54" t="str">
        <f t="shared" ref="G3:G66" si="1">IF($C3="","",1)</f>
        <v/>
      </c>
      <c r="H3" s="56" t="str">
        <f>IF($C3="","",VLOOKUP(基本登録情報!$C$7,登録データ!$I$3:$L$100,3,FALSE))</f>
        <v/>
      </c>
      <c r="I3" s="56" t="str">
        <f ca="1">IF($C3="","",VLOOKUP(OFFSET(男子様式!$L$18,3*A3,0),登録データ!$AM$2:$AN$48,2,FALSE))</f>
        <v/>
      </c>
      <c r="J3" s="54" t="str">
        <f t="shared" ref="J3:J66" si="2">IF($C3="","",IF($C3="@","@",VALUE(RIGHT($C3,4))))</f>
        <v/>
      </c>
      <c r="K3" s="54" t="str">
        <f>IF(男子様式!$AF24="","",男子様式!$AF24)</f>
        <v/>
      </c>
      <c r="L3" s="54" t="str">
        <f>IF(男子様式!$AF25="","",男子様式!$AF25)</f>
        <v/>
      </c>
      <c r="M3" s="54" t="str">
        <f>IF(男子様式!$AF26="","",男子様式!$AF26)</f>
        <v/>
      </c>
    </row>
    <row r="4" spans="1:13">
      <c r="A4" s="54">
        <v>3</v>
      </c>
      <c r="B4" s="54" t="str">
        <f>IF(男子様式!$C27="","",IF(男子様式!$C27="@","@",男子様式!$C27))</f>
        <v/>
      </c>
      <c r="C4" s="54" t="str">
        <f>IF(男子様式!C27="","",IF($B4="@","@",$B4+100000000))</f>
        <v/>
      </c>
      <c r="D4" s="54" t="str">
        <f>IF($C4="","",CONCATENATE(男子様式!$D27," ","(",男子様式!$J27,")"))</f>
        <v/>
      </c>
      <c r="E4" s="54" t="str">
        <f t="shared" si="0"/>
        <v/>
      </c>
      <c r="F4" s="54" t="str">
        <f>IF($C4="","",男子様式!$G27)</f>
        <v/>
      </c>
      <c r="G4" s="54" t="str">
        <f t="shared" si="1"/>
        <v/>
      </c>
      <c r="H4" s="56" t="str">
        <f>IF($C4="","",VLOOKUP(基本登録情報!$C$7,登録データ!$I$3:$L$100,3,FALSE))</f>
        <v/>
      </c>
      <c r="I4" s="56" t="str">
        <f ca="1">IF($C4="","",VLOOKUP(OFFSET(男子様式!$L$18,3*A4,0),登録データ!$AM$2:$AN$48,2,FALSE))</f>
        <v/>
      </c>
      <c r="J4" s="54" t="str">
        <f t="shared" si="2"/>
        <v/>
      </c>
      <c r="K4" s="54" t="str">
        <f>IF(男子様式!$AF27="","",男子様式!$AF27)</f>
        <v/>
      </c>
      <c r="L4" s="54" t="str">
        <f>IF(男子様式!$AF28="","",男子様式!$AF28)</f>
        <v/>
      </c>
      <c r="M4" s="54" t="str">
        <f>IF(男子様式!$AF29="","",男子様式!$AF29)</f>
        <v/>
      </c>
    </row>
    <row r="5" spans="1:13">
      <c r="A5" s="54">
        <v>4</v>
      </c>
      <c r="B5" s="54" t="str">
        <f>IF(男子様式!$C30="","",IF(男子様式!$C30="@","@",男子様式!$C30))</f>
        <v/>
      </c>
      <c r="C5" s="54" t="str">
        <f>IF(男子様式!$C30="","",IF($B5="@","@",$B5+100000000))</f>
        <v/>
      </c>
      <c r="D5" s="54" t="str">
        <f>IF($C5="","",CONCATENATE(男子様式!$D30," ","(",男子様式!$J30,")"))</f>
        <v/>
      </c>
      <c r="E5" s="54" t="str">
        <f t="shared" si="0"/>
        <v/>
      </c>
      <c r="F5" s="54" t="str">
        <f>IF($C5="","",男子様式!$G30)</f>
        <v/>
      </c>
      <c r="G5" s="54" t="str">
        <f t="shared" si="1"/>
        <v/>
      </c>
      <c r="H5" s="56" t="str">
        <f>IF($C5="","",VLOOKUP(基本登録情報!$C$7,登録データ!$I$3:$L$100,3,FALSE))</f>
        <v/>
      </c>
      <c r="I5" s="56" t="str">
        <f ca="1">IF($C5="","",VLOOKUP(OFFSET(男子様式!$L$18,3*A5,0),登録データ!$AM$2:$AN$48,2,FALSE))</f>
        <v/>
      </c>
      <c r="J5" s="54" t="str">
        <f t="shared" si="2"/>
        <v/>
      </c>
      <c r="K5" s="54" t="str">
        <f>IF(男子様式!$AF30="","",男子様式!$AF30)</f>
        <v/>
      </c>
      <c r="L5" s="54" t="str">
        <f>IF(男子様式!$AF31="","",男子様式!$AF31)</f>
        <v/>
      </c>
      <c r="M5" s="54" t="str">
        <f>IF(男子様式!$AF32="","",男子様式!$AF32)</f>
        <v/>
      </c>
    </row>
    <row r="6" spans="1:13">
      <c r="A6" s="54">
        <v>5</v>
      </c>
      <c r="B6" s="54" t="str">
        <f>IF(男子様式!$C33="","",IF(男子様式!$C33="@","@",男子様式!$C33))</f>
        <v/>
      </c>
      <c r="C6" s="54" t="str">
        <f>IF(男子様式!$C33="","",IF($B6="@","@",$B6+100000000))</f>
        <v/>
      </c>
      <c r="D6" s="54" t="str">
        <f>IF($C6="","",CONCATENATE(男子様式!$D33," ","(",男子様式!$J33,")"))</f>
        <v/>
      </c>
      <c r="E6" s="54" t="str">
        <f t="shared" si="0"/>
        <v/>
      </c>
      <c r="F6" s="54" t="str">
        <f>IF($C6="","",男子様式!$G33)</f>
        <v/>
      </c>
      <c r="G6" s="54" t="str">
        <f t="shared" si="1"/>
        <v/>
      </c>
      <c r="H6" s="56" t="str">
        <f>IF($C6="","",VLOOKUP(基本登録情報!$C$7,登録データ!$I$3:$L$100,3,FALSE))</f>
        <v/>
      </c>
      <c r="I6" s="56" t="str">
        <f ca="1">IF($C6="","",VLOOKUP(OFFSET(男子様式!$L$18,3*A6,0),登録データ!$AM$2:$AN$48,2,FALSE))</f>
        <v/>
      </c>
      <c r="J6" s="54" t="str">
        <f t="shared" si="2"/>
        <v/>
      </c>
      <c r="K6" s="54" t="str">
        <f>IF(男子様式!$AF33="","",男子様式!$AF33)</f>
        <v/>
      </c>
      <c r="L6" s="54" t="str">
        <f>IF(男子様式!$AF34="","",男子様式!$AF34)</f>
        <v/>
      </c>
      <c r="M6" s="54" t="str">
        <f>IF(男子様式!$AF35="","",男子様式!$AF35)</f>
        <v/>
      </c>
    </row>
    <row r="7" spans="1:13">
      <c r="A7" s="54">
        <v>6</v>
      </c>
      <c r="B7" s="54" t="str">
        <f>IF(男子様式!$C36="","",IF(男子様式!$C36="@","@",男子様式!$C36))</f>
        <v/>
      </c>
      <c r="C7" s="54" t="str">
        <f>IF(男子様式!$C36="","",IF($B7="@","@",$B7+100000000))</f>
        <v/>
      </c>
      <c r="D7" s="54" t="str">
        <f>IF($C7="","",CONCATENATE(男子様式!$D36," ","(",男子様式!$J36,")"))</f>
        <v/>
      </c>
      <c r="E7" s="54" t="str">
        <f t="shared" si="0"/>
        <v/>
      </c>
      <c r="F7" s="54" t="str">
        <f>IF($C7="","",男子様式!$G36)</f>
        <v/>
      </c>
      <c r="G7" s="54" t="str">
        <f t="shared" si="1"/>
        <v/>
      </c>
      <c r="H7" s="56" t="str">
        <f>IF($C7="","",VLOOKUP(基本登録情報!$C$7,登録データ!$I$3:$L$100,3,FALSE))</f>
        <v/>
      </c>
      <c r="I7" s="56" t="str">
        <f ca="1">IF($C7="","",VLOOKUP(OFFSET(男子様式!$L$18,3*A7,0),登録データ!$AM$2:$AN$48,2,FALSE))</f>
        <v/>
      </c>
      <c r="J7" s="54" t="str">
        <f t="shared" si="2"/>
        <v/>
      </c>
      <c r="K7" s="54" t="str">
        <f>IF(男子様式!$AF36="","",男子様式!$AF36)</f>
        <v/>
      </c>
      <c r="L7" s="54" t="str">
        <f>IF(男子様式!$AF37="","",男子様式!$AF37)</f>
        <v/>
      </c>
      <c r="M7" s="54" t="str">
        <f>IF(男子様式!$AF38="","",男子様式!$AF38)</f>
        <v/>
      </c>
    </row>
    <row r="8" spans="1:13">
      <c r="A8" s="54">
        <v>7</v>
      </c>
      <c r="B8" s="54" t="str">
        <f>IF(男子様式!$C39="","",IF(男子様式!$C39="@","@",男子様式!$C39))</f>
        <v/>
      </c>
      <c r="C8" s="54" t="str">
        <f>IF(男子様式!$C39="","",IF($B8="@","@",$B8+100000000))</f>
        <v/>
      </c>
      <c r="D8" s="54" t="str">
        <f>IF($C8="","",CONCATENATE(男子様式!$D39," ","(",男子様式!$J39,")"))</f>
        <v/>
      </c>
      <c r="E8" s="54" t="str">
        <f t="shared" si="0"/>
        <v/>
      </c>
      <c r="F8" s="54" t="str">
        <f>IF($C8="","",男子様式!$G39)</f>
        <v/>
      </c>
      <c r="G8" s="54" t="str">
        <f t="shared" si="1"/>
        <v/>
      </c>
      <c r="H8" s="56" t="str">
        <f>IF($C8="","",VLOOKUP(基本登録情報!$C$7,登録データ!$I$3:$L$100,3,FALSE))</f>
        <v/>
      </c>
      <c r="I8" s="56" t="str">
        <f ca="1">IF($C8="","",VLOOKUP(OFFSET(男子様式!$L$18,3*A8,0),登録データ!$AM$2:$AN$48,2,FALSE))</f>
        <v/>
      </c>
      <c r="J8" s="54" t="str">
        <f t="shared" si="2"/>
        <v/>
      </c>
      <c r="K8" s="54" t="str">
        <f>IF(男子様式!$AF39="","",男子様式!$AF39)</f>
        <v/>
      </c>
      <c r="L8" s="54" t="str">
        <f>IF(男子様式!$AF40="","",男子様式!$AF40)</f>
        <v/>
      </c>
      <c r="M8" s="54" t="str">
        <f>IF(男子様式!$AF41="","",男子様式!$AF41)</f>
        <v/>
      </c>
    </row>
    <row r="9" spans="1:13">
      <c r="A9" s="54">
        <v>8</v>
      </c>
      <c r="B9" s="54" t="str">
        <f>IF(男子様式!$C42="","",IF(男子様式!$C42="@","@",男子様式!$C42))</f>
        <v/>
      </c>
      <c r="C9" s="54" t="str">
        <f>IF(男子様式!$C42="","",IF($B9="@","@",$B9+100000000))</f>
        <v/>
      </c>
      <c r="D9" s="54" t="str">
        <f>IF($C9="","",CONCATENATE(男子様式!$D42," ","(",男子様式!$J42,")"))</f>
        <v/>
      </c>
      <c r="E9" s="54" t="str">
        <f t="shared" si="0"/>
        <v/>
      </c>
      <c r="F9" s="54" t="str">
        <f>IF($C9="","",男子様式!$G42)</f>
        <v/>
      </c>
      <c r="G9" s="54" t="str">
        <f t="shared" si="1"/>
        <v/>
      </c>
      <c r="H9" s="56" t="str">
        <f>IF($C9="","",VLOOKUP(基本登録情報!$C$7,登録データ!$I$3:$L$100,3,FALSE))</f>
        <v/>
      </c>
      <c r="I9" s="56" t="str">
        <f ca="1">IF($C9="","",VLOOKUP(OFFSET(男子様式!$L$18,3*A9,0),登録データ!$AM$2:$AN$48,2,FALSE))</f>
        <v/>
      </c>
      <c r="J9" s="54" t="str">
        <f t="shared" si="2"/>
        <v/>
      </c>
      <c r="K9" s="54" t="str">
        <f>IF(男子様式!$AF42="","",男子様式!$AF42)</f>
        <v/>
      </c>
      <c r="L9" s="54" t="str">
        <f>IF(男子様式!$AF43="","",男子様式!$AF43)</f>
        <v/>
      </c>
      <c r="M9" s="54" t="str">
        <f>IF(男子様式!$AF44="","",男子様式!$AF44)</f>
        <v/>
      </c>
    </row>
    <row r="10" spans="1:13">
      <c r="A10" s="54">
        <v>9</v>
      </c>
      <c r="B10" s="54" t="str">
        <f>IF(男子様式!$C45="","",IF(男子様式!$C45="@","@",男子様式!$C45))</f>
        <v/>
      </c>
      <c r="C10" s="54" t="str">
        <f>IF(男子様式!$C45="","",IF($B10="@","@",$B10+100000000))</f>
        <v/>
      </c>
      <c r="D10" s="54" t="str">
        <f>IF($C10="","",CONCATENATE(男子様式!$D45," ","(",男子様式!$J45,")"))</f>
        <v/>
      </c>
      <c r="E10" s="54" t="str">
        <f t="shared" si="0"/>
        <v/>
      </c>
      <c r="F10" s="54" t="str">
        <f>IF($C10="","",男子様式!$G45)</f>
        <v/>
      </c>
      <c r="G10" s="54" t="str">
        <f t="shared" si="1"/>
        <v/>
      </c>
      <c r="H10" s="56" t="str">
        <f>IF($C10="","",VLOOKUP(基本登録情報!$C$7,登録データ!$I$3:$L$100,3,FALSE))</f>
        <v/>
      </c>
      <c r="I10" s="56" t="str">
        <f ca="1">IF($C10="","",VLOOKUP(OFFSET(男子様式!$L$18,3*A10,0),登録データ!$AM$2:$AN$48,2,FALSE))</f>
        <v/>
      </c>
      <c r="J10" s="54" t="str">
        <f t="shared" si="2"/>
        <v/>
      </c>
      <c r="K10" s="54" t="str">
        <f>IF(男子様式!$AF45="","",男子様式!$AF45)</f>
        <v/>
      </c>
      <c r="L10" s="54" t="str">
        <f>IF(男子様式!$AF46="","",男子様式!$AF46)</f>
        <v/>
      </c>
      <c r="M10" s="54" t="str">
        <f>IF(男子様式!$AF47="","",男子様式!$AF47)</f>
        <v/>
      </c>
    </row>
    <row r="11" spans="1:13">
      <c r="A11" s="54">
        <v>10</v>
      </c>
      <c r="B11" s="54" t="str">
        <f>IF(男子様式!$C48="","",IF(男子様式!$C48="@","@",男子様式!$C48))</f>
        <v/>
      </c>
      <c r="C11" s="54" t="str">
        <f>IF(男子様式!$C48="","",IF($B11="@","@",$B11+100000000))</f>
        <v/>
      </c>
      <c r="D11" s="54" t="str">
        <f>IF($C11="","",CONCATENATE(男子様式!$D48," ","(",男子様式!$J48,")"))</f>
        <v/>
      </c>
      <c r="E11" s="54" t="str">
        <f t="shared" si="0"/>
        <v/>
      </c>
      <c r="F11" s="54" t="str">
        <f>IF($C11="","",男子様式!$G48)</f>
        <v/>
      </c>
      <c r="G11" s="54" t="str">
        <f t="shared" si="1"/>
        <v/>
      </c>
      <c r="H11" s="56" t="str">
        <f>IF($C11="","",VLOOKUP(基本登録情報!$C$7,登録データ!$I$3:$L$100,3,FALSE))</f>
        <v/>
      </c>
      <c r="I11" s="56" t="str">
        <f ca="1">IF($C11="","",VLOOKUP(OFFSET(男子様式!$L$18,3*A11,0),登録データ!$AM$2:$AN$48,2,FALSE))</f>
        <v/>
      </c>
      <c r="J11" s="54" t="str">
        <f t="shared" si="2"/>
        <v/>
      </c>
      <c r="K11" s="54" t="str">
        <f>IF(男子様式!$AF48="","",男子様式!$AF48)</f>
        <v/>
      </c>
      <c r="L11" s="54" t="str">
        <f>IF(男子様式!$AF49="","",男子様式!$AF49)</f>
        <v/>
      </c>
      <c r="M11" s="54" t="str">
        <f>IF(男子様式!$AF50="","",男子様式!$AF50)</f>
        <v/>
      </c>
    </row>
    <row r="12" spans="1:13">
      <c r="A12" s="54">
        <v>11</v>
      </c>
      <c r="B12" s="54" t="str">
        <f>IF(男子様式!$C51="","",IF(男子様式!$C51="@","@",男子様式!$C51))</f>
        <v/>
      </c>
      <c r="C12" s="54" t="str">
        <f>IF(男子様式!$C51="","",IF($B12="@","@",$B12+100000000))</f>
        <v/>
      </c>
      <c r="D12" s="54" t="str">
        <f>IF($C12="","",CONCATENATE(男子様式!$D51," ","(",男子様式!$J51,")"))</f>
        <v/>
      </c>
      <c r="E12" s="54" t="str">
        <f>IF(D12="","",LEFT(D12,FIND("(",D12)-1))</f>
        <v/>
      </c>
      <c r="F12" s="54" t="str">
        <f>IF($C12="","",男子様式!$G51)</f>
        <v/>
      </c>
      <c r="G12" s="54" t="str">
        <f t="shared" si="1"/>
        <v/>
      </c>
      <c r="H12" s="56" t="str">
        <f>IF($C12="","",VLOOKUP(基本登録情報!$C$7,登録データ!$I$3:$L$100,3,FALSE))</f>
        <v/>
      </c>
      <c r="I12" s="56" t="str">
        <f ca="1">IF($C12="","",VLOOKUP(OFFSET(男子様式!$L$18,3*A12,0),登録データ!$AM$2:$AN$48,2,FALSE))</f>
        <v/>
      </c>
      <c r="J12" s="54" t="str">
        <f t="shared" si="2"/>
        <v/>
      </c>
      <c r="K12" s="54" t="str">
        <f>IF(男子様式!$AF51="","",男子様式!$AF51)</f>
        <v/>
      </c>
      <c r="L12" s="54" t="str">
        <f>IF(男子様式!$AF52="","",男子様式!$AF52)</f>
        <v/>
      </c>
      <c r="M12" s="54" t="str">
        <f>IF(男子様式!$AF53="","",男子様式!$AF53)</f>
        <v/>
      </c>
    </row>
    <row r="13" spans="1:13">
      <c r="A13" s="54">
        <v>12</v>
      </c>
      <c r="B13" s="54" t="str">
        <f>IF(男子様式!$C54="","",IF(男子様式!$C54="@","@",男子様式!$C54))</f>
        <v/>
      </c>
      <c r="C13" s="54" t="str">
        <f>IF(男子様式!$C54="","",IF($B13="@","@",$B13+100000000))</f>
        <v/>
      </c>
      <c r="D13" s="54" t="str">
        <f>IF($C13="","",CONCATENATE(男子様式!$D54," ","(",男子様式!$J54,")"))</f>
        <v/>
      </c>
      <c r="E13" s="54" t="str">
        <f t="shared" si="0"/>
        <v/>
      </c>
      <c r="F13" s="54" t="str">
        <f>IF($C13="","",男子様式!$G54)</f>
        <v/>
      </c>
      <c r="G13" s="54" t="str">
        <f t="shared" si="1"/>
        <v/>
      </c>
      <c r="H13" s="56" t="str">
        <f>IF($C13="","",VLOOKUP(基本登録情報!$C$7,登録データ!$I$3:$L$100,3,FALSE))</f>
        <v/>
      </c>
      <c r="I13" s="56" t="str">
        <f ca="1">IF($C13="","",VLOOKUP(OFFSET(男子様式!$L$18,3*A13,0),登録データ!$AM$2:$AN$48,2,FALSE))</f>
        <v/>
      </c>
      <c r="J13" s="54" t="str">
        <f t="shared" si="2"/>
        <v/>
      </c>
      <c r="K13" s="54" t="str">
        <f>IF(男子様式!$AF54="","",男子様式!$AF54)</f>
        <v/>
      </c>
      <c r="L13" s="54" t="str">
        <f>IF(男子様式!$AF55="","",男子様式!$AF55)</f>
        <v/>
      </c>
      <c r="M13" s="54" t="str">
        <f>IF(男子様式!$AF56="","",男子様式!$AF56)</f>
        <v/>
      </c>
    </row>
    <row r="14" spans="1:13">
      <c r="A14" s="54">
        <v>13</v>
      </c>
      <c r="B14" s="54" t="str">
        <f>IF(男子様式!$C57="","",IF(男子様式!$C57="@","@",男子様式!$C57))</f>
        <v/>
      </c>
      <c r="C14" s="54" t="str">
        <f>IF(男子様式!$C57="","",IF($B14="@","@",$B14+100000000))</f>
        <v/>
      </c>
      <c r="D14" s="54" t="str">
        <f>IF($C14="","",CONCATENATE(男子様式!$D57," ","(",男子様式!$J57,")"))</f>
        <v/>
      </c>
      <c r="E14" s="54" t="str">
        <f t="shared" si="0"/>
        <v/>
      </c>
      <c r="F14" s="54" t="str">
        <f>IF($C14="","",男子様式!$G57)</f>
        <v/>
      </c>
      <c r="G14" s="54" t="str">
        <f t="shared" si="1"/>
        <v/>
      </c>
      <c r="H14" s="56" t="str">
        <f>IF($C14="","",VLOOKUP(基本登録情報!$C$7,登録データ!$I$3:$L$100,3,FALSE))</f>
        <v/>
      </c>
      <c r="I14" s="56" t="str">
        <f ca="1">IF($C14="","",VLOOKUP(OFFSET(男子様式!$L$18,3*A14,0),登録データ!$AM$2:$AN$48,2,FALSE))</f>
        <v/>
      </c>
      <c r="J14" s="54" t="str">
        <f t="shared" si="2"/>
        <v/>
      </c>
      <c r="K14" s="54" t="str">
        <f>IF(男子様式!$AF57="","",男子様式!$AF57)</f>
        <v/>
      </c>
      <c r="L14" s="54" t="str">
        <f>IF(男子様式!$AF58="","",男子様式!$AF58)</f>
        <v/>
      </c>
      <c r="M14" s="54" t="str">
        <f>IF(男子様式!$AF59="","",男子様式!$AF59)</f>
        <v/>
      </c>
    </row>
    <row r="15" spans="1:13">
      <c r="A15" s="54">
        <v>14</v>
      </c>
      <c r="B15" s="54" t="str">
        <f>IF(男子様式!$C60="","",IF(男子様式!$C60="@","@",男子様式!$C60))</f>
        <v/>
      </c>
      <c r="C15" s="54" t="str">
        <f>IF(男子様式!$C60="","",IF($B15="@","@",$B15+100000000))</f>
        <v/>
      </c>
      <c r="D15" s="54" t="str">
        <f>IF($C15="","",CONCATENATE(男子様式!$D60," ","(",男子様式!$J60,")"))</f>
        <v/>
      </c>
      <c r="E15" s="54" t="str">
        <f t="shared" si="0"/>
        <v/>
      </c>
      <c r="F15" s="54" t="str">
        <f>IF($C15="","",男子様式!$G60)</f>
        <v/>
      </c>
      <c r="G15" s="54" t="str">
        <f t="shared" si="1"/>
        <v/>
      </c>
      <c r="H15" s="56" t="str">
        <f>IF($C15="","",VLOOKUP(基本登録情報!$C$7,登録データ!$I$3:$L$100,3,FALSE))</f>
        <v/>
      </c>
      <c r="I15" s="56" t="str">
        <f ca="1">IF($C15="","",VLOOKUP(OFFSET(男子様式!$L$18,3*A15,0),登録データ!$AM$2:$AN$48,2,FALSE))</f>
        <v/>
      </c>
      <c r="J15" s="54" t="str">
        <f t="shared" si="2"/>
        <v/>
      </c>
      <c r="K15" s="54" t="str">
        <f>IF(男子様式!$AF60="","",男子様式!$AF60)</f>
        <v/>
      </c>
      <c r="L15" s="54" t="str">
        <f>IF(男子様式!$AF61="","",男子様式!$AF61)</f>
        <v/>
      </c>
      <c r="M15" s="54" t="str">
        <f>IF(男子様式!$AF62="","",男子様式!$AF62)</f>
        <v/>
      </c>
    </row>
    <row r="16" spans="1:13">
      <c r="A16" s="54">
        <v>15</v>
      </c>
      <c r="B16" s="54" t="str">
        <f>IF(男子様式!$C63="","",IF(男子様式!$C63="@","@",男子様式!$C63))</f>
        <v/>
      </c>
      <c r="C16" s="54" t="str">
        <f>IF(男子様式!$C63="","",IF($B16="@","@",$B16+100000000))</f>
        <v/>
      </c>
      <c r="D16" s="54" t="str">
        <f>IF($C16="","",CONCATENATE(男子様式!$D63," ","(",男子様式!$J63,")"))</f>
        <v/>
      </c>
      <c r="E16" s="54" t="str">
        <f t="shared" si="0"/>
        <v/>
      </c>
      <c r="F16" s="54" t="str">
        <f>IF($C16="","",男子様式!$G63)</f>
        <v/>
      </c>
      <c r="G16" s="54" t="str">
        <f t="shared" si="1"/>
        <v/>
      </c>
      <c r="H16" s="56" t="str">
        <f>IF($C16="","",VLOOKUP(基本登録情報!$C$7,登録データ!$I$3:$L$100,3,FALSE))</f>
        <v/>
      </c>
      <c r="I16" s="56" t="str">
        <f ca="1">IF($C16="","",VLOOKUP(OFFSET(男子様式!$L$18,3*A16,0),登録データ!$AM$2:$AN$48,2,FALSE))</f>
        <v/>
      </c>
      <c r="J16" s="54" t="str">
        <f t="shared" si="2"/>
        <v/>
      </c>
      <c r="K16" s="54" t="str">
        <f>IF(男子様式!$AF63="","",男子様式!$AF63)</f>
        <v/>
      </c>
      <c r="L16" s="54" t="str">
        <f>IF(男子様式!$AF64="","",男子様式!$AF64)</f>
        <v/>
      </c>
      <c r="M16" s="54" t="str">
        <f>IF(男子様式!$AF65="","",男子様式!$AF65)</f>
        <v/>
      </c>
    </row>
    <row r="17" spans="1:13">
      <c r="A17" s="54">
        <v>16</v>
      </c>
      <c r="B17" s="54" t="str">
        <f>IF(男子様式!$C66="","",IF(男子様式!$C66="@","@",男子様式!$C66))</f>
        <v/>
      </c>
      <c r="C17" s="54" t="str">
        <f>IF(男子様式!$C66="","",IF($B17="@","@",$B17+100000000))</f>
        <v/>
      </c>
      <c r="D17" s="54" t="str">
        <f>IF($C17="","",CONCATENATE(男子様式!$D66," ","(",男子様式!$J66,")"))</f>
        <v/>
      </c>
      <c r="E17" s="54" t="str">
        <f t="shared" si="0"/>
        <v/>
      </c>
      <c r="F17" s="54" t="str">
        <f>IF($C17="","",男子様式!$G66)</f>
        <v/>
      </c>
      <c r="G17" s="54" t="str">
        <f t="shared" si="1"/>
        <v/>
      </c>
      <c r="H17" s="56" t="str">
        <f>IF($C17="","",VLOOKUP(基本登録情報!$C$7,登録データ!$I$3:$L$100,3,FALSE))</f>
        <v/>
      </c>
      <c r="I17" s="56" t="str">
        <f ca="1">IF($C17="","",VLOOKUP(OFFSET(男子様式!$L$18,3*A17,0),登録データ!$AM$2:$AN$48,2,FALSE))</f>
        <v/>
      </c>
      <c r="J17" s="54" t="str">
        <f t="shared" si="2"/>
        <v/>
      </c>
      <c r="K17" s="54" t="str">
        <f>IF(男子様式!$AF66="","",男子様式!$AF66)</f>
        <v/>
      </c>
      <c r="L17" s="54" t="str">
        <f>IF(男子様式!$AF67="","",男子様式!$AF67)</f>
        <v/>
      </c>
      <c r="M17" s="54" t="str">
        <f>IF(男子様式!$AF68="","",男子様式!$AF68)</f>
        <v/>
      </c>
    </row>
    <row r="18" spans="1:13">
      <c r="A18" s="54">
        <v>17</v>
      </c>
      <c r="B18" s="54" t="str">
        <f>IF(男子様式!$C69="","",IF(男子様式!$C69="@","@",男子様式!$C69))</f>
        <v/>
      </c>
      <c r="C18" s="54" t="str">
        <f>IF(男子様式!$C69="","",IF($B18="@","@",$B18+100000000))</f>
        <v/>
      </c>
      <c r="D18" s="54" t="str">
        <f>IF($C18="","",CONCATENATE(男子様式!$D69," ","(",男子様式!$J69,")"))</f>
        <v/>
      </c>
      <c r="E18" s="54" t="str">
        <f t="shared" si="0"/>
        <v/>
      </c>
      <c r="F18" s="54" t="str">
        <f>IF($C18="","",男子様式!$G69)</f>
        <v/>
      </c>
      <c r="G18" s="54" t="str">
        <f t="shared" si="1"/>
        <v/>
      </c>
      <c r="H18" s="56" t="str">
        <f>IF($C18="","",VLOOKUP(基本登録情報!$C$7,登録データ!$I$3:$L$100,3,FALSE))</f>
        <v/>
      </c>
      <c r="I18" s="56" t="str">
        <f ca="1">IF($C18="","",VLOOKUP(OFFSET(男子様式!$L$18,3*A18,0),登録データ!$AM$2:$AN$48,2,FALSE))</f>
        <v/>
      </c>
      <c r="J18" s="54" t="str">
        <f t="shared" si="2"/>
        <v/>
      </c>
      <c r="K18" s="54" t="str">
        <f>IF(男子様式!$AF69="","",男子様式!$AF69)</f>
        <v/>
      </c>
      <c r="L18" s="54" t="str">
        <f>IF(男子様式!$AF70="","",男子様式!$AF70)</f>
        <v/>
      </c>
      <c r="M18" s="54" t="str">
        <f>IF(男子様式!$AF71="","",男子様式!$AF71)</f>
        <v/>
      </c>
    </row>
    <row r="19" spans="1:13">
      <c r="A19" s="54">
        <v>18</v>
      </c>
      <c r="B19" s="54" t="str">
        <f>IF(男子様式!$C72="","",IF(男子様式!$C72="@","@",男子様式!$C72))</f>
        <v/>
      </c>
      <c r="C19" s="54" t="str">
        <f>IF(男子様式!$C72="","",IF($B19="@","@",$B19+100000000))</f>
        <v/>
      </c>
      <c r="D19" s="54" t="str">
        <f>IF($C19="","",CONCATENATE(男子様式!$D72," ","(",男子様式!$J72,")"))</f>
        <v/>
      </c>
      <c r="E19" s="54" t="str">
        <f t="shared" si="0"/>
        <v/>
      </c>
      <c r="F19" s="54" t="str">
        <f>IF($C19="","",男子様式!$G72)</f>
        <v/>
      </c>
      <c r="G19" s="54" t="str">
        <f t="shared" si="1"/>
        <v/>
      </c>
      <c r="H19" s="56" t="str">
        <f>IF($C19="","",VLOOKUP(基本登録情報!$C$7,登録データ!$I$3:$L$100,3,FALSE))</f>
        <v/>
      </c>
      <c r="I19" s="56" t="str">
        <f ca="1">IF($C19="","",VLOOKUP(OFFSET(男子様式!$L$18,3*A19,0),登録データ!$AM$2:$AN$48,2,FALSE))</f>
        <v/>
      </c>
      <c r="J19" s="54" t="str">
        <f t="shared" si="2"/>
        <v/>
      </c>
      <c r="K19" s="54" t="str">
        <f>IF(男子様式!$AF72="","",男子様式!$AF72)</f>
        <v/>
      </c>
      <c r="L19" s="54" t="str">
        <f>IF(男子様式!$AF73="","",男子様式!$AF73)</f>
        <v/>
      </c>
      <c r="M19" s="54" t="str">
        <f>IF(男子様式!$AF74="","",男子様式!$AF74)</f>
        <v/>
      </c>
    </row>
    <row r="20" spans="1:13">
      <c r="A20" s="54">
        <v>19</v>
      </c>
      <c r="B20" s="54" t="str">
        <f>IF(男子様式!$C75="","",IF(男子様式!$C75="@","@",男子様式!$C75))</f>
        <v/>
      </c>
      <c r="C20" s="54" t="str">
        <f>IF(男子様式!$C75="","",IF($B20="@","@",$B20+100000000))</f>
        <v/>
      </c>
      <c r="D20" s="54" t="str">
        <f>IF($C20="","",CONCATENATE(男子様式!$D75," ","(",男子様式!$J75,")"))</f>
        <v/>
      </c>
      <c r="E20" s="54" t="str">
        <f t="shared" si="0"/>
        <v/>
      </c>
      <c r="F20" s="54" t="str">
        <f>IF($C20="","",男子様式!$G75)</f>
        <v/>
      </c>
      <c r="G20" s="54" t="str">
        <f t="shared" si="1"/>
        <v/>
      </c>
      <c r="H20" s="56" t="str">
        <f>IF($C20="","",VLOOKUP(基本登録情報!$C$7,登録データ!$I$3:$L$100,3,FALSE))</f>
        <v/>
      </c>
      <c r="I20" s="56" t="str">
        <f ca="1">IF($C20="","",VLOOKUP(OFFSET(男子様式!$L$18,3*A20,0),登録データ!$AM$2:$AN$48,2,FALSE))</f>
        <v/>
      </c>
      <c r="J20" s="54" t="str">
        <f t="shared" si="2"/>
        <v/>
      </c>
      <c r="K20" s="54" t="str">
        <f>IF(男子様式!$AF75="","",男子様式!$AF75)</f>
        <v/>
      </c>
      <c r="L20" s="54" t="str">
        <f>IF(男子様式!$AF76="","",男子様式!$AF76)</f>
        <v/>
      </c>
      <c r="M20" s="54" t="str">
        <f>IF(男子様式!$AF77="","",男子様式!$AF77)</f>
        <v/>
      </c>
    </row>
    <row r="21" spans="1:13">
      <c r="A21" s="54">
        <v>20</v>
      </c>
      <c r="B21" s="54" t="str">
        <f>IF(男子様式!$C78="","",IF(男子様式!$C78="@","@",男子様式!$C78))</f>
        <v/>
      </c>
      <c r="C21" s="54" t="str">
        <f>IF(男子様式!$C78="","",IF($B21="@","@",$B21+100000000))</f>
        <v/>
      </c>
      <c r="D21" s="54" t="str">
        <f>IF($C21="","",CONCATENATE(男子様式!$D78," ","(",男子様式!$J78,")"))</f>
        <v/>
      </c>
      <c r="E21" s="54" t="str">
        <f t="shared" si="0"/>
        <v/>
      </c>
      <c r="F21" s="54" t="str">
        <f>IF($C21="","",男子様式!$G78)</f>
        <v/>
      </c>
      <c r="G21" s="54" t="str">
        <f t="shared" si="1"/>
        <v/>
      </c>
      <c r="H21" s="56" t="str">
        <f>IF($C21="","",VLOOKUP(基本登録情報!$C$7,登録データ!$I$3:$L$100,3,FALSE))</f>
        <v/>
      </c>
      <c r="I21" s="56" t="str">
        <f ca="1">IF($C21="","",VLOOKUP(OFFSET(男子様式!$L$18,3*A21,0),登録データ!$AM$2:$AN$48,2,FALSE))</f>
        <v/>
      </c>
      <c r="J21" s="54" t="str">
        <f t="shared" si="2"/>
        <v/>
      </c>
      <c r="K21" s="54" t="str">
        <f>IF(男子様式!$AF78="","",男子様式!$AF78)</f>
        <v/>
      </c>
      <c r="L21" s="54" t="str">
        <f>IF(男子様式!$AF79="","",男子様式!$AF79)</f>
        <v/>
      </c>
      <c r="M21" s="54" t="str">
        <f>IF(男子様式!$AF80="","",男子様式!$AF80)</f>
        <v/>
      </c>
    </row>
    <row r="22" spans="1:13">
      <c r="A22" s="54">
        <v>21</v>
      </c>
      <c r="B22" s="54" t="str">
        <f>IF(男子様式!$C81="","",IF(男子様式!$C81="@","@",男子様式!$C81))</f>
        <v/>
      </c>
      <c r="C22" s="54" t="str">
        <f>IF(男子様式!$C81="","",IF($B22="@","@",$B22+100000000))</f>
        <v/>
      </c>
      <c r="D22" s="54" t="str">
        <f>IF($C22="","",CONCATENATE(男子様式!$D81," ","(",男子様式!$J81,")"))</f>
        <v/>
      </c>
      <c r="E22" s="54" t="str">
        <f t="shared" si="0"/>
        <v/>
      </c>
      <c r="F22" s="54" t="str">
        <f>IF($C22="","",男子様式!$G81)</f>
        <v/>
      </c>
      <c r="G22" s="54" t="str">
        <f t="shared" si="1"/>
        <v/>
      </c>
      <c r="H22" s="56" t="str">
        <f>IF($C22="","",VLOOKUP(基本登録情報!$C$7,登録データ!$I$3:$L$100,3,FALSE))</f>
        <v/>
      </c>
      <c r="I22" s="56" t="str">
        <f ca="1">IF($C22="","",VLOOKUP(OFFSET(男子様式!$L$18,3*A22,0),登録データ!$AM$2:$AN$48,2,FALSE))</f>
        <v/>
      </c>
      <c r="J22" s="54" t="str">
        <f t="shared" si="2"/>
        <v/>
      </c>
      <c r="K22" s="54" t="str">
        <f>IF(男子様式!$AF81="","",男子様式!$AF81)</f>
        <v/>
      </c>
      <c r="L22" s="54" t="str">
        <f>IF(男子様式!$AF82="","",男子様式!$AF82)</f>
        <v/>
      </c>
      <c r="M22" s="54" t="str">
        <f>IF(男子様式!$AF83="","",男子様式!$AF83)</f>
        <v/>
      </c>
    </row>
    <row r="23" spans="1:13">
      <c r="A23" s="54">
        <v>22</v>
      </c>
      <c r="B23" s="54" t="str">
        <f>IF(男子様式!$C84="","",IF(男子様式!$C84="@","@",男子様式!$C84))</f>
        <v/>
      </c>
      <c r="C23" s="54" t="str">
        <f>IF(男子様式!$C84="","",IF($B23="@","@",$B23+100000000))</f>
        <v/>
      </c>
      <c r="D23" s="54" t="str">
        <f>IF($C23="","",CONCATENATE(男子様式!$D84," ","(",男子様式!$J84,")"))</f>
        <v/>
      </c>
      <c r="E23" s="54" t="str">
        <f t="shared" si="0"/>
        <v/>
      </c>
      <c r="F23" s="54" t="str">
        <f>IF($C23="","",男子様式!$G84)</f>
        <v/>
      </c>
      <c r="G23" s="54" t="str">
        <f t="shared" si="1"/>
        <v/>
      </c>
      <c r="H23" s="56" t="str">
        <f>IF($C23="","",VLOOKUP(基本登録情報!$C$7,登録データ!$I$3:$L$100,3,FALSE))</f>
        <v/>
      </c>
      <c r="I23" s="56" t="str">
        <f ca="1">IF($C23="","",VLOOKUP(OFFSET(男子様式!$L$18,3*A23,0),登録データ!$AM$2:$AN$48,2,FALSE))</f>
        <v/>
      </c>
      <c r="J23" s="54" t="str">
        <f t="shared" si="2"/>
        <v/>
      </c>
      <c r="K23" s="54" t="str">
        <f>IF(男子様式!$AF84="","",男子様式!$AF84)</f>
        <v/>
      </c>
      <c r="L23" s="54" t="str">
        <f>IF(男子様式!$AF85="","",男子様式!$AF85)</f>
        <v/>
      </c>
      <c r="M23" s="54" t="str">
        <f>IF(男子様式!$AF86="","",男子様式!$AF86)</f>
        <v/>
      </c>
    </row>
    <row r="24" spans="1:13">
      <c r="A24" s="54">
        <v>23</v>
      </c>
      <c r="B24" s="54" t="str">
        <f>IF(男子様式!$C87="","",IF(男子様式!$C87="@","@",男子様式!$C87))</f>
        <v/>
      </c>
      <c r="C24" s="54" t="str">
        <f>IF(男子様式!$C87="","",IF($B24="@","@",$B24+100000000))</f>
        <v/>
      </c>
      <c r="D24" s="54" t="str">
        <f>IF($C24="","",CONCATENATE(男子様式!$D87," ","(",男子様式!$J87,")"))</f>
        <v/>
      </c>
      <c r="E24" s="54" t="str">
        <f t="shared" si="0"/>
        <v/>
      </c>
      <c r="F24" s="54" t="str">
        <f>IF($C24="","",男子様式!$G87)</f>
        <v/>
      </c>
      <c r="G24" s="54" t="str">
        <f t="shared" si="1"/>
        <v/>
      </c>
      <c r="H24" s="56" t="str">
        <f>IF($C24="","",VLOOKUP(基本登録情報!$C$7,登録データ!$I$3:$L$100,3,FALSE))</f>
        <v/>
      </c>
      <c r="I24" s="56" t="str">
        <f ca="1">IF($C24="","",VLOOKUP(OFFSET(男子様式!$L$18,3*A24,0),登録データ!$AM$2:$AN$48,2,FALSE))</f>
        <v/>
      </c>
      <c r="J24" s="54" t="str">
        <f t="shared" si="2"/>
        <v/>
      </c>
      <c r="K24" s="54" t="str">
        <f>IF(男子様式!$AF87="","",男子様式!$AF87)</f>
        <v/>
      </c>
      <c r="L24" s="54" t="str">
        <f>IF(男子様式!$AF88="","",男子様式!$AF88)</f>
        <v/>
      </c>
      <c r="M24" s="54" t="str">
        <f>IF(男子様式!$AF89="","",男子様式!$AF89)</f>
        <v/>
      </c>
    </row>
    <row r="25" spans="1:13">
      <c r="A25" s="54">
        <v>24</v>
      </c>
      <c r="B25" s="54" t="str">
        <f>IF(男子様式!$C90="","",IF(男子様式!$C90="@","@",男子様式!$C90))</f>
        <v/>
      </c>
      <c r="C25" s="54" t="str">
        <f>IF(男子様式!$C90="","",IF($B25="@","@",$B25+100000000))</f>
        <v/>
      </c>
      <c r="D25" s="54" t="str">
        <f>IF($C25="","",CONCATENATE(男子様式!$D90," ","(",男子様式!$J90,")"))</f>
        <v/>
      </c>
      <c r="E25" s="54" t="str">
        <f t="shared" si="0"/>
        <v/>
      </c>
      <c r="F25" s="54" t="str">
        <f>IF($C25="","",男子様式!$G90)</f>
        <v/>
      </c>
      <c r="G25" s="54" t="str">
        <f t="shared" si="1"/>
        <v/>
      </c>
      <c r="H25" s="56" t="str">
        <f>IF($C25="","",VLOOKUP(基本登録情報!$C$7,登録データ!$I$3:$L$100,3,FALSE))</f>
        <v/>
      </c>
      <c r="I25" s="56" t="str">
        <f ca="1">IF($C25="","",VLOOKUP(OFFSET(男子様式!$L$18,3*A25,0),登録データ!$AM$2:$AN$48,2,FALSE))</f>
        <v/>
      </c>
      <c r="J25" s="54" t="str">
        <f t="shared" si="2"/>
        <v/>
      </c>
      <c r="K25" s="54" t="str">
        <f>IF(男子様式!$AF90="","",男子様式!$AF90)</f>
        <v/>
      </c>
      <c r="L25" s="54" t="str">
        <f>IF(男子様式!$AF91="","",男子様式!$AF91)</f>
        <v/>
      </c>
      <c r="M25" s="54" t="str">
        <f>IF(男子様式!$AF92="","",男子様式!$AF92)</f>
        <v/>
      </c>
    </row>
    <row r="26" spans="1:13">
      <c r="A26" s="54">
        <v>25</v>
      </c>
      <c r="B26" s="54" t="str">
        <f>IF(男子様式!$C93="","",IF(男子様式!$C93="@","@",男子様式!$C93))</f>
        <v/>
      </c>
      <c r="C26" s="54" t="str">
        <f>IF(男子様式!$C93="","",IF($B26="@","@",$B26+100000000))</f>
        <v/>
      </c>
      <c r="D26" s="54" t="str">
        <f>IF($C26="","",CONCATENATE(男子様式!$D93," ","(",男子様式!$J93,")"))</f>
        <v/>
      </c>
      <c r="E26" s="54" t="str">
        <f t="shared" si="0"/>
        <v/>
      </c>
      <c r="F26" s="54" t="str">
        <f>IF($C26="","",男子様式!$G93)</f>
        <v/>
      </c>
      <c r="G26" s="54" t="str">
        <f t="shared" si="1"/>
        <v/>
      </c>
      <c r="H26" s="56" t="str">
        <f>IF($C26="","",VLOOKUP(基本登録情報!$C$7,登録データ!$I$3:$L$100,3,FALSE))</f>
        <v/>
      </c>
      <c r="I26" s="56" t="str">
        <f ca="1">IF($C26="","",VLOOKUP(OFFSET(男子様式!$L$18,3*A26,0),登録データ!$AM$2:$AN$48,2,FALSE))</f>
        <v/>
      </c>
      <c r="J26" s="54" t="str">
        <f t="shared" si="2"/>
        <v/>
      </c>
      <c r="K26" s="54" t="str">
        <f>IF(男子様式!$AF93="","",男子様式!$AF93)</f>
        <v/>
      </c>
      <c r="L26" s="54" t="str">
        <f>IF(男子様式!$AF94="","",男子様式!$AF94)</f>
        <v/>
      </c>
      <c r="M26" s="54" t="str">
        <f>IF(男子様式!$AF95="","",男子様式!$AF95)</f>
        <v/>
      </c>
    </row>
    <row r="27" spans="1:13">
      <c r="A27" s="54">
        <v>26</v>
      </c>
      <c r="B27" s="54" t="str">
        <f>IF(男子様式!$C96="","",IF(男子様式!$C96="@","@",男子様式!$C96))</f>
        <v/>
      </c>
      <c r="C27" s="54" t="str">
        <f>IF(男子様式!$C96="","",IF($B27="@","@",$B27+100000000))</f>
        <v/>
      </c>
      <c r="D27" s="54" t="str">
        <f>IF($C27="","",CONCATENATE(男子様式!$D96," ","(",男子様式!$J96,")"))</f>
        <v/>
      </c>
      <c r="E27" s="54" t="str">
        <f t="shared" si="0"/>
        <v/>
      </c>
      <c r="F27" s="54" t="str">
        <f>IF($C27="","",男子様式!$G96)</f>
        <v/>
      </c>
      <c r="G27" s="54" t="str">
        <f t="shared" si="1"/>
        <v/>
      </c>
      <c r="H27" s="56" t="str">
        <f>IF($C27="","",VLOOKUP(基本登録情報!$C$7,登録データ!$I$3:$L$100,3,FALSE))</f>
        <v/>
      </c>
      <c r="I27" s="56" t="str">
        <f ca="1">IF($C27="","",VLOOKUP(OFFSET(男子様式!$L$18,3*A27,0),登録データ!$AM$2:$AN$48,2,FALSE))</f>
        <v/>
      </c>
      <c r="J27" s="54" t="str">
        <f t="shared" si="2"/>
        <v/>
      </c>
      <c r="K27" s="54" t="str">
        <f>IF(男子様式!$AF96="","",男子様式!$AF96)</f>
        <v/>
      </c>
      <c r="L27" s="54" t="str">
        <f>IF(男子様式!$AF97="","",男子様式!$AF97)</f>
        <v/>
      </c>
      <c r="M27" s="54" t="str">
        <f>IF(男子様式!$AF98="","",男子様式!$AF98)</f>
        <v/>
      </c>
    </row>
    <row r="28" spans="1:13">
      <c r="A28" s="54">
        <v>27</v>
      </c>
      <c r="B28" s="54" t="str">
        <f>IF(男子様式!$C99="","",IF(男子様式!$C99="@","@",男子様式!$C99))</f>
        <v/>
      </c>
      <c r="C28" s="54" t="str">
        <f>IF(男子様式!$C99="","",IF($B28="@","@",$B28+100000000))</f>
        <v/>
      </c>
      <c r="D28" s="54" t="str">
        <f>IF($C28="","",CONCATENATE(男子様式!$D99," ","(",男子様式!$J99,")"))</f>
        <v/>
      </c>
      <c r="E28" s="54" t="str">
        <f t="shared" si="0"/>
        <v/>
      </c>
      <c r="F28" s="54" t="str">
        <f>IF($C28="","",男子様式!$G99)</f>
        <v/>
      </c>
      <c r="G28" s="54" t="str">
        <f t="shared" si="1"/>
        <v/>
      </c>
      <c r="H28" s="56" t="str">
        <f>IF($C28="","",VLOOKUP(基本登録情報!$C$7,登録データ!$I$3:$L$100,3,FALSE))</f>
        <v/>
      </c>
      <c r="I28" s="56" t="str">
        <f ca="1">IF($C28="","",VLOOKUP(OFFSET(男子様式!$L$18,3*A28,0),登録データ!$AM$2:$AN$48,2,FALSE))</f>
        <v/>
      </c>
      <c r="J28" s="54" t="str">
        <f t="shared" si="2"/>
        <v/>
      </c>
      <c r="K28" s="54" t="str">
        <f>IF(男子様式!$AF99="","",男子様式!$AF99)</f>
        <v/>
      </c>
      <c r="L28" s="54" t="str">
        <f>IF(男子様式!$AF100="","",男子様式!$AF100)</f>
        <v/>
      </c>
      <c r="M28" s="54" t="str">
        <f>IF(男子様式!$AF101="","",男子様式!$AF101)</f>
        <v/>
      </c>
    </row>
    <row r="29" spans="1:13">
      <c r="A29" s="54">
        <v>28</v>
      </c>
      <c r="B29" s="54" t="str">
        <f>IF(男子様式!$C102="","",IF(男子様式!$C102="@","@",男子様式!$C102))</f>
        <v/>
      </c>
      <c r="C29" s="54" t="str">
        <f>IF(男子様式!$C102="","",IF($B29="@","@",$B29+100000000))</f>
        <v/>
      </c>
      <c r="D29" s="54" t="str">
        <f>IF($C29="","",CONCATENATE(男子様式!$D102," ","(",男子様式!$J102,")"))</f>
        <v/>
      </c>
      <c r="E29" s="54" t="str">
        <f t="shared" si="0"/>
        <v/>
      </c>
      <c r="F29" s="54" t="str">
        <f>IF($C29="","",男子様式!$G102)</f>
        <v/>
      </c>
      <c r="G29" s="54" t="str">
        <f t="shared" si="1"/>
        <v/>
      </c>
      <c r="H29" s="56" t="str">
        <f>IF($C29="","",VLOOKUP(基本登録情報!$C$7,登録データ!$I$3:$L$100,3,FALSE))</f>
        <v/>
      </c>
      <c r="I29" s="56" t="str">
        <f ca="1">IF($C29="","",VLOOKUP(OFFSET(男子様式!$L$18,3*A29,0),登録データ!$AM$2:$AN$48,2,FALSE))</f>
        <v/>
      </c>
      <c r="J29" s="54" t="str">
        <f t="shared" si="2"/>
        <v/>
      </c>
      <c r="K29" s="54" t="str">
        <f>IF(男子様式!$AF102="","",男子様式!$AF102)</f>
        <v/>
      </c>
      <c r="L29" s="54" t="str">
        <f>IF(男子様式!$AF103="","",男子様式!$AF103)</f>
        <v/>
      </c>
      <c r="M29" s="54" t="str">
        <f>IF(男子様式!$AF104="","",男子様式!$AF104)</f>
        <v/>
      </c>
    </row>
    <row r="30" spans="1:13">
      <c r="A30" s="54">
        <v>29</v>
      </c>
      <c r="B30" s="54" t="str">
        <f>IF(男子様式!$C105="","",IF(男子様式!$C105="@","@",男子様式!$C105))</f>
        <v/>
      </c>
      <c r="C30" s="54" t="str">
        <f>IF(男子様式!$C105="","",IF($B30="@","@",$B30+100000000))</f>
        <v/>
      </c>
      <c r="D30" s="54" t="str">
        <f>IF($C30="","",CONCATENATE(男子様式!$D105," ","(",男子様式!$J105,")"))</f>
        <v/>
      </c>
      <c r="E30" s="54" t="str">
        <f t="shared" si="0"/>
        <v/>
      </c>
      <c r="F30" s="54" t="str">
        <f>IF($C30="","",男子様式!$G105)</f>
        <v/>
      </c>
      <c r="G30" s="54" t="str">
        <f t="shared" si="1"/>
        <v/>
      </c>
      <c r="H30" s="56" t="str">
        <f>IF($C30="","",VLOOKUP(基本登録情報!$C$7,登録データ!$I$3:$L$100,3,FALSE))</f>
        <v/>
      </c>
      <c r="I30" s="56" t="str">
        <f ca="1">IF($C30="","",VLOOKUP(OFFSET(男子様式!$L$18,3*A30,0),登録データ!$AM$2:$AN$48,2,FALSE))</f>
        <v/>
      </c>
      <c r="J30" s="54" t="str">
        <f t="shared" si="2"/>
        <v/>
      </c>
      <c r="K30" s="54" t="str">
        <f>IF(男子様式!$AF105="","",男子様式!$AF105)</f>
        <v/>
      </c>
      <c r="L30" s="54" t="str">
        <f>IF(男子様式!$AF106="","",男子様式!$AF106)</f>
        <v/>
      </c>
      <c r="M30" s="54" t="str">
        <f>IF(男子様式!$AF107="","",男子様式!$AF107)</f>
        <v/>
      </c>
    </row>
    <row r="31" spans="1:13">
      <c r="A31" s="54">
        <v>30</v>
      </c>
      <c r="B31" s="54" t="str">
        <f>IF(男子様式!$C108="","",IF(男子様式!$C108="@","@",男子様式!$C108))</f>
        <v/>
      </c>
      <c r="C31" s="54" t="str">
        <f>IF(男子様式!$C108="","",IF($B31="@","@",$B31+100000000))</f>
        <v/>
      </c>
      <c r="D31" s="54" t="str">
        <f>IF($C31="","",CONCATENATE(男子様式!$D108," ","(",男子様式!$J108,")"))</f>
        <v/>
      </c>
      <c r="E31" s="54" t="str">
        <f t="shared" si="0"/>
        <v/>
      </c>
      <c r="F31" s="54" t="str">
        <f>IF($C31="","",男子様式!$G108)</f>
        <v/>
      </c>
      <c r="G31" s="54" t="str">
        <f t="shared" si="1"/>
        <v/>
      </c>
      <c r="H31" s="56" t="str">
        <f>IF($C31="","",VLOOKUP(基本登録情報!$C$7,登録データ!$I$3:$L$100,3,FALSE))</f>
        <v/>
      </c>
      <c r="I31" s="56" t="str">
        <f ca="1">IF($C31="","",VLOOKUP(OFFSET(男子様式!$L$18,3*A31,0),登録データ!$AM$2:$AN$48,2,FALSE))</f>
        <v/>
      </c>
      <c r="J31" s="54" t="str">
        <f t="shared" si="2"/>
        <v/>
      </c>
      <c r="K31" s="54" t="str">
        <f>IF(男子様式!$AF108="","",男子様式!$AF108)</f>
        <v/>
      </c>
      <c r="L31" s="54" t="str">
        <f>IF(男子様式!$AF109="","",男子様式!$AF109)</f>
        <v/>
      </c>
      <c r="M31" s="54" t="str">
        <f>IF(男子様式!$AF110="","",男子様式!$AF110)</f>
        <v/>
      </c>
    </row>
    <row r="32" spans="1:13">
      <c r="A32" s="54">
        <v>31</v>
      </c>
      <c r="B32" s="54" t="str">
        <f>IF(男子様式!$C111="","",IF(男子様式!$C111="@","@",男子様式!$C111))</f>
        <v/>
      </c>
      <c r="C32" s="54" t="str">
        <f>IF(男子様式!$C111="","",IF($B32="@","@",$B32+100000000))</f>
        <v/>
      </c>
      <c r="D32" s="54" t="str">
        <f>IF($C32="","",CONCATENATE(男子様式!$D111," ","(",男子様式!$J111,")"))</f>
        <v/>
      </c>
      <c r="E32" s="54" t="str">
        <f t="shared" si="0"/>
        <v/>
      </c>
      <c r="F32" s="54" t="str">
        <f>IF($C32="","",男子様式!$G111)</f>
        <v/>
      </c>
      <c r="G32" s="54" t="str">
        <f t="shared" si="1"/>
        <v/>
      </c>
      <c r="H32" s="56" t="str">
        <f>IF($C32="","",VLOOKUP(基本登録情報!$C$7,登録データ!$I$3:$L$100,3,FALSE))</f>
        <v/>
      </c>
      <c r="I32" s="56" t="str">
        <f ca="1">IF($C32="","",VLOOKUP(OFFSET(男子様式!$L$18,3*A32,0),登録データ!$AM$2:$AN$48,2,FALSE))</f>
        <v/>
      </c>
      <c r="J32" s="54" t="str">
        <f t="shared" si="2"/>
        <v/>
      </c>
      <c r="K32" s="54" t="str">
        <f>IF(男子様式!$AF111="","",男子様式!$AF111)</f>
        <v/>
      </c>
      <c r="L32" s="54" t="str">
        <f>IF(男子様式!$AF112="","",男子様式!$AF112)</f>
        <v/>
      </c>
      <c r="M32" s="54" t="str">
        <f>IF(男子様式!$AF113="","",男子様式!$AF113)</f>
        <v/>
      </c>
    </row>
    <row r="33" spans="1:13">
      <c r="A33" s="54">
        <v>32</v>
      </c>
      <c r="B33" s="54" t="str">
        <f>IF(男子様式!$C114="","",IF(男子様式!$C114="@","@",男子様式!$C114))</f>
        <v/>
      </c>
      <c r="C33" s="54" t="str">
        <f>IF(男子様式!$C114="","",IF($B33="@","@",$B33+100000000))</f>
        <v/>
      </c>
      <c r="D33" s="54" t="str">
        <f>IF($C33="","",CONCATENATE(男子様式!$D114," ","(",男子様式!$J114,")"))</f>
        <v/>
      </c>
      <c r="E33" s="54" t="str">
        <f t="shared" si="0"/>
        <v/>
      </c>
      <c r="F33" s="54" t="str">
        <f>IF($C33="","",男子様式!$G114)</f>
        <v/>
      </c>
      <c r="G33" s="54" t="str">
        <f t="shared" si="1"/>
        <v/>
      </c>
      <c r="H33" s="56" t="str">
        <f>IF($C33="","",VLOOKUP(基本登録情報!$C$7,登録データ!$I$3:$L$100,3,FALSE))</f>
        <v/>
      </c>
      <c r="I33" s="56" t="str">
        <f ca="1">IF($C33="","",VLOOKUP(OFFSET(男子様式!$L$18,3*A33,0),登録データ!$AM$2:$AN$48,2,FALSE))</f>
        <v/>
      </c>
      <c r="J33" s="54" t="str">
        <f t="shared" si="2"/>
        <v/>
      </c>
      <c r="K33" s="54" t="str">
        <f>IF(男子様式!$AF114="","",男子様式!$AF114)</f>
        <v/>
      </c>
      <c r="L33" s="54" t="str">
        <f>IF(男子様式!$AF115="","",男子様式!$AF115)</f>
        <v/>
      </c>
      <c r="M33" s="54" t="str">
        <f>IF(男子様式!$AF116="","",男子様式!$AF116)</f>
        <v/>
      </c>
    </row>
    <row r="34" spans="1:13">
      <c r="A34" s="54">
        <v>33</v>
      </c>
      <c r="B34" s="54" t="str">
        <f>IF(男子様式!$C117="","",IF(男子様式!$C117="@","@",男子様式!$C117))</f>
        <v/>
      </c>
      <c r="C34" s="54" t="str">
        <f>IF(男子様式!$C117="","",IF($B34="@","@",$B34+100000000))</f>
        <v/>
      </c>
      <c r="D34" s="54" t="str">
        <f>IF($C34="","",CONCATENATE(男子様式!$D117," ","(",男子様式!$J117,")"))</f>
        <v/>
      </c>
      <c r="E34" s="54" t="str">
        <f t="shared" si="0"/>
        <v/>
      </c>
      <c r="F34" s="54" t="str">
        <f>IF($C34="","",男子様式!$G117)</f>
        <v/>
      </c>
      <c r="G34" s="54" t="str">
        <f t="shared" si="1"/>
        <v/>
      </c>
      <c r="H34" s="56" t="str">
        <f>IF($C34="","",VLOOKUP(基本登録情報!$C$7,登録データ!$I$3:$L$100,3,FALSE))</f>
        <v/>
      </c>
      <c r="I34" s="56" t="str">
        <f ca="1">IF($C34="","",VLOOKUP(OFFSET(男子様式!$L$18,3*A34,0),登録データ!$AM$2:$AN$48,2,FALSE))</f>
        <v/>
      </c>
      <c r="J34" s="54" t="str">
        <f t="shared" si="2"/>
        <v/>
      </c>
      <c r="K34" s="54" t="str">
        <f>IF(男子様式!$AF117="","",男子様式!$AF117)</f>
        <v/>
      </c>
      <c r="L34" s="54" t="str">
        <f>IF(男子様式!$AF118="","",男子様式!$AF118)</f>
        <v/>
      </c>
      <c r="M34" s="54" t="str">
        <f>IF(男子様式!$AF119="","",男子様式!$AF119)</f>
        <v/>
      </c>
    </row>
    <row r="35" spans="1:13">
      <c r="A35" s="54">
        <v>34</v>
      </c>
      <c r="B35" s="54" t="str">
        <f>IF(男子様式!$C120="","",IF(男子様式!$C120="@","@",男子様式!$C120))</f>
        <v/>
      </c>
      <c r="C35" s="54" t="str">
        <f>IF(男子様式!$C120="","",IF($B35="@","@",$B35+100000000))</f>
        <v/>
      </c>
      <c r="D35" s="54" t="str">
        <f>IF($C35="","",CONCATENATE(男子様式!$D120," ","(",男子様式!$J120,")"))</f>
        <v/>
      </c>
      <c r="E35" s="54" t="str">
        <f t="shared" si="0"/>
        <v/>
      </c>
      <c r="F35" s="54" t="str">
        <f>IF($C35="","",男子様式!$G120)</f>
        <v/>
      </c>
      <c r="G35" s="54" t="str">
        <f t="shared" si="1"/>
        <v/>
      </c>
      <c r="H35" s="56" t="str">
        <f>IF($C35="","",VLOOKUP(基本登録情報!$C$7,登録データ!$I$3:$L$100,3,FALSE))</f>
        <v/>
      </c>
      <c r="I35" s="56" t="str">
        <f ca="1">IF($C35="","",VLOOKUP(OFFSET(男子様式!$L$18,3*A35,0),登録データ!$AM$2:$AN$48,2,FALSE))</f>
        <v/>
      </c>
      <c r="J35" s="54" t="str">
        <f t="shared" si="2"/>
        <v/>
      </c>
      <c r="K35" s="54" t="str">
        <f>IF(男子様式!$AF120="","",男子様式!$AF120)</f>
        <v/>
      </c>
      <c r="L35" s="54" t="str">
        <f>IF(男子様式!$AF121="","",男子様式!$AF121)</f>
        <v/>
      </c>
      <c r="M35" s="54" t="str">
        <f>IF(男子様式!$AF122="","",男子様式!$AF122)</f>
        <v/>
      </c>
    </row>
    <row r="36" spans="1:13">
      <c r="A36" s="54">
        <v>35</v>
      </c>
      <c r="B36" s="54" t="str">
        <f>IF(男子様式!$C123="","",IF(男子様式!$C123="@","@",男子様式!$C123))</f>
        <v/>
      </c>
      <c r="C36" s="54" t="str">
        <f>IF(男子様式!$C123="","",IF($B36="@","@",$B36+100000000))</f>
        <v/>
      </c>
      <c r="D36" s="54" t="str">
        <f>IF($C36="","",CONCATENATE(男子様式!$D123," ","(",男子様式!$J123,")"))</f>
        <v/>
      </c>
      <c r="E36" s="54" t="str">
        <f t="shared" si="0"/>
        <v/>
      </c>
      <c r="F36" s="54" t="str">
        <f>IF($C36="","",男子様式!$G123)</f>
        <v/>
      </c>
      <c r="G36" s="54" t="str">
        <f t="shared" si="1"/>
        <v/>
      </c>
      <c r="H36" s="56" t="str">
        <f>IF($C36="","",VLOOKUP(基本登録情報!$C$7,登録データ!$I$3:$L$100,3,FALSE))</f>
        <v/>
      </c>
      <c r="I36" s="56" t="str">
        <f ca="1">IF($C36="","",VLOOKUP(OFFSET(男子様式!$L$18,3*A36,0),登録データ!$AM$2:$AN$48,2,FALSE))</f>
        <v/>
      </c>
      <c r="J36" s="54" t="str">
        <f t="shared" si="2"/>
        <v/>
      </c>
      <c r="K36" s="54" t="str">
        <f>IF(男子様式!$AF123="","",男子様式!$AF123)</f>
        <v/>
      </c>
      <c r="L36" s="54" t="str">
        <f>IF(男子様式!$AF124="","",男子様式!$AF124)</f>
        <v/>
      </c>
      <c r="M36" s="54" t="str">
        <f>IF(男子様式!$AF125="","",男子様式!$AF125)</f>
        <v/>
      </c>
    </row>
    <row r="37" spans="1:13">
      <c r="A37" s="54">
        <v>36</v>
      </c>
      <c r="B37" s="54" t="str">
        <f>IF(男子様式!$C126="","",IF(男子様式!$C126="@","@",男子様式!$C126))</f>
        <v/>
      </c>
      <c r="C37" s="54" t="str">
        <f>IF(男子様式!$C126="","",IF($B37="@","@",$B37+100000000))</f>
        <v/>
      </c>
      <c r="D37" s="54" t="str">
        <f>IF($C37="","",CONCATENATE(男子様式!$D126," ","(",男子様式!$J126,")"))</f>
        <v/>
      </c>
      <c r="E37" s="54" t="str">
        <f t="shared" si="0"/>
        <v/>
      </c>
      <c r="F37" s="54" t="str">
        <f>IF($C37="","",男子様式!$G126)</f>
        <v/>
      </c>
      <c r="G37" s="54" t="str">
        <f t="shared" si="1"/>
        <v/>
      </c>
      <c r="H37" s="56" t="str">
        <f>IF($C37="","",VLOOKUP(基本登録情報!$C$7,登録データ!$I$3:$L$100,3,FALSE))</f>
        <v/>
      </c>
      <c r="I37" s="56" t="str">
        <f ca="1">IF($C37="","",VLOOKUP(OFFSET(男子様式!$L$18,3*A37,0),登録データ!$AM$2:$AN$48,2,FALSE))</f>
        <v/>
      </c>
      <c r="J37" s="54" t="str">
        <f t="shared" si="2"/>
        <v/>
      </c>
      <c r="K37" s="54" t="str">
        <f>IF(男子様式!$AF126="","",男子様式!$AF126)</f>
        <v/>
      </c>
      <c r="L37" s="54" t="str">
        <f>IF(男子様式!$AF127="","",男子様式!$AF127)</f>
        <v/>
      </c>
      <c r="M37" s="54" t="str">
        <f>IF(男子様式!$AF128="","",男子様式!$AF128)</f>
        <v/>
      </c>
    </row>
    <row r="38" spans="1:13">
      <c r="A38" s="54">
        <v>37</v>
      </c>
      <c r="B38" s="54" t="str">
        <f>IF(男子様式!$C129="","",IF(男子様式!$C129="@","@",男子様式!$C129))</f>
        <v/>
      </c>
      <c r="C38" s="54" t="str">
        <f>IF(男子様式!$C129="","",IF($B38="@","@",$B38+100000000))</f>
        <v/>
      </c>
      <c r="D38" s="54" t="str">
        <f>IF($C38="","",CONCATENATE(男子様式!$D129," ","(",男子様式!$J129,")"))</f>
        <v/>
      </c>
      <c r="E38" s="54" t="str">
        <f t="shared" si="0"/>
        <v/>
      </c>
      <c r="F38" s="54" t="str">
        <f>IF($C38="","",男子様式!$G129)</f>
        <v/>
      </c>
      <c r="G38" s="54" t="str">
        <f t="shared" si="1"/>
        <v/>
      </c>
      <c r="H38" s="56" t="str">
        <f>IF($C38="","",VLOOKUP(基本登録情報!$C$7,登録データ!$I$3:$L$100,3,FALSE))</f>
        <v/>
      </c>
      <c r="I38" s="56" t="str">
        <f ca="1">IF($C38="","",VLOOKUP(OFFSET(男子様式!$L$18,3*A38,0),登録データ!$AM$2:$AN$48,2,FALSE))</f>
        <v/>
      </c>
      <c r="J38" s="54" t="str">
        <f t="shared" si="2"/>
        <v/>
      </c>
      <c r="K38" s="54" t="str">
        <f>IF(男子様式!$AF129="","",男子様式!$AF129)</f>
        <v/>
      </c>
      <c r="L38" s="54" t="str">
        <f>IF(男子様式!$AF130="","",男子様式!$AF130)</f>
        <v/>
      </c>
      <c r="M38" s="54" t="str">
        <f>IF(男子様式!$AF131="","",男子様式!$AF131)</f>
        <v/>
      </c>
    </row>
    <row r="39" spans="1:13">
      <c r="A39" s="54">
        <v>38</v>
      </c>
      <c r="B39" s="54" t="str">
        <f>IF(男子様式!$C132="","",IF(男子様式!$C132="@","@",男子様式!$C132))</f>
        <v/>
      </c>
      <c r="C39" s="54" t="str">
        <f>IF(男子様式!$C132="","",IF($B39="@","@",$B39+100000000))</f>
        <v/>
      </c>
      <c r="D39" s="54" t="str">
        <f>IF($C39="","",CONCATENATE(男子様式!$D132," ","(",男子様式!$J132,")"))</f>
        <v/>
      </c>
      <c r="E39" s="54" t="str">
        <f t="shared" si="0"/>
        <v/>
      </c>
      <c r="F39" s="54" t="str">
        <f>IF($C39="","",男子様式!$G132)</f>
        <v/>
      </c>
      <c r="G39" s="54" t="str">
        <f t="shared" si="1"/>
        <v/>
      </c>
      <c r="H39" s="56" t="str">
        <f>IF($C39="","",VLOOKUP(基本登録情報!$C$7,登録データ!$I$3:$L$100,3,FALSE))</f>
        <v/>
      </c>
      <c r="I39" s="56" t="str">
        <f ca="1">IF($C39="","",VLOOKUP(OFFSET(男子様式!$L$18,3*A39,0),登録データ!$AM$2:$AN$48,2,FALSE))</f>
        <v/>
      </c>
      <c r="J39" s="54" t="str">
        <f t="shared" si="2"/>
        <v/>
      </c>
      <c r="K39" s="54" t="str">
        <f>IF(男子様式!$AF132="","",男子様式!$AF132)</f>
        <v/>
      </c>
      <c r="L39" s="54" t="str">
        <f>IF(男子様式!$AF133="","",男子様式!$AF133)</f>
        <v/>
      </c>
      <c r="M39" s="54" t="str">
        <f>IF(男子様式!$AF134="","",男子様式!$AF134)</f>
        <v/>
      </c>
    </row>
    <row r="40" spans="1:13">
      <c r="A40" s="54">
        <v>39</v>
      </c>
      <c r="B40" s="54" t="str">
        <f>IF(男子様式!$C135="","",IF(男子様式!$C135="@","@",男子様式!$C135))</f>
        <v/>
      </c>
      <c r="C40" s="54" t="str">
        <f>IF(男子様式!$C135="","",IF($B40="@","@",$B40+100000000))</f>
        <v/>
      </c>
      <c r="D40" s="54" t="str">
        <f>IF($C40="","",CONCATENATE(男子様式!$D135," ","(",男子様式!$J135,")"))</f>
        <v/>
      </c>
      <c r="E40" s="54" t="str">
        <f t="shared" si="0"/>
        <v/>
      </c>
      <c r="F40" s="54" t="str">
        <f>IF($C40="","",男子様式!$G135)</f>
        <v/>
      </c>
      <c r="G40" s="54" t="str">
        <f t="shared" si="1"/>
        <v/>
      </c>
      <c r="H40" s="56" t="str">
        <f>IF($C40="","",VLOOKUP(基本登録情報!$C$7,登録データ!$I$3:$L$100,3,FALSE))</f>
        <v/>
      </c>
      <c r="I40" s="56" t="str">
        <f ca="1">IF($C40="","",VLOOKUP(OFFSET(男子様式!$L$18,3*A40,0),登録データ!$AM$2:$AN$48,2,FALSE))</f>
        <v/>
      </c>
      <c r="J40" s="54" t="str">
        <f t="shared" si="2"/>
        <v/>
      </c>
      <c r="K40" s="54" t="str">
        <f>IF(男子様式!$AF135="","",男子様式!$AF135)</f>
        <v/>
      </c>
      <c r="L40" s="54" t="str">
        <f>IF(男子様式!$AF136="","",男子様式!$AF136)</f>
        <v/>
      </c>
      <c r="M40" s="54" t="str">
        <f>IF(男子様式!$AF137="","",男子様式!$AF137)</f>
        <v/>
      </c>
    </row>
    <row r="41" spans="1:13">
      <c r="A41" s="54">
        <v>40</v>
      </c>
      <c r="B41" s="54" t="str">
        <f>IF(男子様式!$C138="","",IF(男子様式!$C138="@","@",男子様式!$C138))</f>
        <v/>
      </c>
      <c r="C41" s="54" t="str">
        <f>IF(男子様式!$C138="","",IF($B41="@","@",$B41+100000000))</f>
        <v/>
      </c>
      <c r="D41" s="54" t="str">
        <f>IF($C41="","",CONCATENATE(男子様式!$D138," ","(",男子様式!$J138,")"))</f>
        <v/>
      </c>
      <c r="E41" s="54" t="str">
        <f t="shared" si="0"/>
        <v/>
      </c>
      <c r="F41" s="54" t="str">
        <f>IF($C41="","",男子様式!$G138)</f>
        <v/>
      </c>
      <c r="G41" s="54" t="str">
        <f t="shared" si="1"/>
        <v/>
      </c>
      <c r="H41" s="56" t="str">
        <f>IF($C41="","",VLOOKUP(基本登録情報!$C$7,登録データ!$I$3:$L$100,3,FALSE))</f>
        <v/>
      </c>
      <c r="I41" s="56" t="str">
        <f ca="1">IF($C41="","",VLOOKUP(OFFSET(男子様式!$L$18,3*A41,0),登録データ!$AM$2:$AN$48,2,FALSE))</f>
        <v/>
      </c>
      <c r="J41" s="54" t="str">
        <f t="shared" si="2"/>
        <v/>
      </c>
      <c r="K41" s="54" t="str">
        <f>IF(男子様式!$AF138="","",男子様式!$AF138)</f>
        <v/>
      </c>
      <c r="L41" s="54" t="str">
        <f>IF(男子様式!$AF139="","",男子様式!$AF139)</f>
        <v/>
      </c>
      <c r="M41" s="54" t="str">
        <f>IF(男子様式!$AF140="","",男子様式!$AF140)</f>
        <v/>
      </c>
    </row>
    <row r="42" spans="1:13">
      <c r="A42" s="54">
        <v>41</v>
      </c>
      <c r="B42" s="54" t="str">
        <f>IF(男子様式!$C141="","",IF(男子様式!$C141="@","@",男子様式!$C141))</f>
        <v/>
      </c>
      <c r="C42" s="54" t="str">
        <f>IF(男子様式!$C141="","",IF($B42="@","@",$B42+100000000))</f>
        <v/>
      </c>
      <c r="D42" s="54" t="str">
        <f>IF($C42="","",CONCATENATE(男子様式!$D141," ","(",男子様式!$J141,")"))</f>
        <v/>
      </c>
      <c r="E42" s="54" t="str">
        <f t="shared" si="0"/>
        <v/>
      </c>
      <c r="F42" s="54" t="str">
        <f>IF($C42="","",男子様式!$G141)</f>
        <v/>
      </c>
      <c r="G42" s="54" t="str">
        <f t="shared" si="1"/>
        <v/>
      </c>
      <c r="H42" s="56" t="str">
        <f>IF($C42="","",VLOOKUP(基本登録情報!$C$7,登録データ!$I$3:$L$100,3,FALSE))</f>
        <v/>
      </c>
      <c r="I42" s="56" t="str">
        <f ca="1">IF($C42="","",VLOOKUP(OFFSET(男子様式!$L$18,3*A42,0),登録データ!$AM$2:$AN$48,2,FALSE))</f>
        <v/>
      </c>
      <c r="J42" s="54" t="str">
        <f t="shared" si="2"/>
        <v/>
      </c>
      <c r="K42" s="54" t="str">
        <f>IF(男子様式!$AF141="","",男子様式!$AF141)</f>
        <v/>
      </c>
      <c r="L42" s="54" t="str">
        <f>IF(男子様式!$AF142="","",男子様式!$AF142)</f>
        <v/>
      </c>
      <c r="M42" s="54" t="str">
        <f>IF(男子様式!$AF143="","",男子様式!$AF143)</f>
        <v/>
      </c>
    </row>
    <row r="43" spans="1:13">
      <c r="A43" s="54">
        <v>42</v>
      </c>
      <c r="B43" s="54" t="str">
        <f>IF(男子様式!$C144="","",IF(男子様式!$C144="@","@",男子様式!$C144))</f>
        <v/>
      </c>
      <c r="C43" s="54" t="str">
        <f>IF(男子様式!$C144="","",IF($B43="@","@",$B43+100000000))</f>
        <v/>
      </c>
      <c r="D43" s="54" t="str">
        <f>IF($C43="","",CONCATENATE(男子様式!$D144," ","(",男子様式!$J144,")"))</f>
        <v/>
      </c>
      <c r="E43" s="54" t="str">
        <f t="shared" si="0"/>
        <v/>
      </c>
      <c r="F43" s="54" t="str">
        <f>IF($C43="","",男子様式!$G144)</f>
        <v/>
      </c>
      <c r="G43" s="54" t="str">
        <f t="shared" si="1"/>
        <v/>
      </c>
      <c r="H43" s="56" t="str">
        <f>IF($C43="","",VLOOKUP(基本登録情報!$C$7,登録データ!$I$3:$L$100,3,FALSE))</f>
        <v/>
      </c>
      <c r="I43" s="56" t="str">
        <f ca="1">IF($C43="","",VLOOKUP(OFFSET(男子様式!$L$18,3*A43,0),登録データ!$AM$2:$AN$48,2,FALSE))</f>
        <v/>
      </c>
      <c r="J43" s="54" t="str">
        <f t="shared" si="2"/>
        <v/>
      </c>
      <c r="K43" s="54" t="str">
        <f>IF(男子様式!$AF144="","",男子様式!$AF144)</f>
        <v/>
      </c>
      <c r="L43" s="54" t="str">
        <f>IF(男子様式!$AF145="","",男子様式!$AF145)</f>
        <v/>
      </c>
      <c r="M43" s="54" t="str">
        <f>IF(男子様式!$AF146="","",男子様式!$AF146)</f>
        <v/>
      </c>
    </row>
    <row r="44" spans="1:13">
      <c r="A44" s="54">
        <v>43</v>
      </c>
      <c r="B44" s="54" t="str">
        <f>IF(男子様式!$C147="","",IF(男子様式!$C147="@","@",男子様式!$C147))</f>
        <v/>
      </c>
      <c r="C44" s="54" t="str">
        <f>IF(男子様式!$C147="","",IF($B44="@","@",$B44+100000000))</f>
        <v/>
      </c>
      <c r="D44" s="54" t="str">
        <f>IF($C44="","",CONCATENATE(男子様式!$D147," ","(",男子様式!$J147,")"))</f>
        <v/>
      </c>
      <c r="E44" s="54" t="str">
        <f t="shared" si="0"/>
        <v/>
      </c>
      <c r="F44" s="54" t="str">
        <f>IF($C44="","",男子様式!$G147)</f>
        <v/>
      </c>
      <c r="G44" s="54" t="str">
        <f t="shared" si="1"/>
        <v/>
      </c>
      <c r="H44" s="56" t="str">
        <f>IF($C44="","",VLOOKUP(基本登録情報!$C$7,登録データ!$I$3:$L$100,3,FALSE))</f>
        <v/>
      </c>
      <c r="I44" s="56" t="str">
        <f ca="1">IF($C44="","",VLOOKUP(OFFSET(男子様式!$L$18,3*A44,0),登録データ!$AM$2:$AN$48,2,FALSE))</f>
        <v/>
      </c>
      <c r="J44" s="54" t="str">
        <f t="shared" si="2"/>
        <v/>
      </c>
      <c r="K44" s="54" t="str">
        <f>IF(男子様式!$AF147="","",男子様式!$AF147)</f>
        <v/>
      </c>
      <c r="L44" s="54" t="str">
        <f>IF(男子様式!$AF148="","",男子様式!$AF148)</f>
        <v/>
      </c>
      <c r="M44" s="54" t="str">
        <f>IF(男子様式!$AF149="","",男子様式!$AF149)</f>
        <v/>
      </c>
    </row>
    <row r="45" spans="1:13">
      <c r="A45" s="54">
        <v>44</v>
      </c>
      <c r="B45" s="54" t="str">
        <f>IF(男子様式!$C150="","",IF(男子様式!$C150="@","@",男子様式!$C150))</f>
        <v/>
      </c>
      <c r="C45" s="54" t="str">
        <f>IF(男子様式!$C150="","",IF($B45="@","@",$B45+100000000))</f>
        <v/>
      </c>
      <c r="D45" s="54" t="str">
        <f>IF($C45="","",CONCATENATE(男子様式!$D150," ","(",男子様式!$J150,")"))</f>
        <v/>
      </c>
      <c r="E45" s="54" t="str">
        <f t="shared" si="0"/>
        <v/>
      </c>
      <c r="F45" s="54" t="str">
        <f>IF($C45="","",男子様式!$G150)</f>
        <v/>
      </c>
      <c r="G45" s="54" t="str">
        <f t="shared" si="1"/>
        <v/>
      </c>
      <c r="H45" s="56" t="str">
        <f>IF($C45="","",VLOOKUP(基本登録情報!$C$7,登録データ!$I$3:$L$100,3,FALSE))</f>
        <v/>
      </c>
      <c r="I45" s="56" t="str">
        <f ca="1">IF($C45="","",VLOOKUP(OFFSET(男子様式!$L$18,3*A45,0),登録データ!$AM$2:$AN$48,2,FALSE))</f>
        <v/>
      </c>
      <c r="J45" s="54" t="str">
        <f t="shared" si="2"/>
        <v/>
      </c>
      <c r="K45" s="54" t="str">
        <f>IF(男子様式!$AF150="","",男子様式!$AF150)</f>
        <v/>
      </c>
      <c r="L45" s="54" t="str">
        <f>IF(男子様式!$AF151="","",男子様式!$AF151)</f>
        <v/>
      </c>
      <c r="M45" s="54" t="str">
        <f>IF(男子様式!$AF152="","",男子様式!$AF152)</f>
        <v/>
      </c>
    </row>
    <row r="46" spans="1:13">
      <c r="A46" s="54">
        <v>45</v>
      </c>
      <c r="B46" s="54" t="str">
        <f>IF(男子様式!$C153="","",IF(男子様式!$C153="@","@",男子様式!$C153))</f>
        <v/>
      </c>
      <c r="C46" s="54" t="str">
        <f>IF(男子様式!$C153="","",IF($B46="@","@",$B46+100000000))</f>
        <v/>
      </c>
      <c r="D46" s="54" t="str">
        <f>IF($C46="","",CONCATENATE(男子様式!$D153," ","(",男子様式!$J153,")"))</f>
        <v/>
      </c>
      <c r="E46" s="54" t="str">
        <f t="shared" si="0"/>
        <v/>
      </c>
      <c r="F46" s="54" t="str">
        <f>IF($C46="","",男子様式!$G153)</f>
        <v/>
      </c>
      <c r="G46" s="54" t="str">
        <f t="shared" si="1"/>
        <v/>
      </c>
      <c r="H46" s="56" t="str">
        <f>IF($C46="","",VLOOKUP(基本登録情報!$C$7,登録データ!$I$3:$L$100,3,FALSE))</f>
        <v/>
      </c>
      <c r="I46" s="56" t="str">
        <f ca="1">IF($C46="","",VLOOKUP(OFFSET(男子様式!$L$18,3*A46,0),登録データ!$AM$2:$AN$48,2,FALSE))</f>
        <v/>
      </c>
      <c r="J46" s="54" t="str">
        <f t="shared" si="2"/>
        <v/>
      </c>
      <c r="K46" s="54" t="str">
        <f>IF(男子様式!$AF153="","",男子様式!$AF153)</f>
        <v/>
      </c>
      <c r="L46" s="54" t="str">
        <f>IF(男子様式!$AF154="","",男子様式!$AF154)</f>
        <v/>
      </c>
      <c r="M46" s="54" t="str">
        <f>IF(男子様式!$AF155="","",男子様式!$AF155)</f>
        <v/>
      </c>
    </row>
    <row r="47" spans="1:13">
      <c r="A47" s="54">
        <v>46</v>
      </c>
      <c r="B47" s="54" t="str">
        <f>IF(男子様式!$C156="","",IF(男子様式!$C156="@","@",男子様式!$C156))</f>
        <v/>
      </c>
      <c r="C47" s="54" t="str">
        <f>IF(男子様式!$C156="","",IF($B47="@","@",$B47+100000000))</f>
        <v/>
      </c>
      <c r="D47" s="54" t="str">
        <f>IF($C47="","",CONCATENATE(男子様式!$D156," ","(",男子様式!$J156,")"))</f>
        <v/>
      </c>
      <c r="E47" s="54" t="str">
        <f t="shared" si="0"/>
        <v/>
      </c>
      <c r="F47" s="54" t="str">
        <f>IF($C47="","",男子様式!$G156)</f>
        <v/>
      </c>
      <c r="G47" s="54" t="str">
        <f t="shared" si="1"/>
        <v/>
      </c>
      <c r="H47" s="56" t="str">
        <f>IF($C47="","",VLOOKUP(基本登録情報!$C$7,登録データ!$I$3:$L$100,3,FALSE))</f>
        <v/>
      </c>
      <c r="I47" s="56" t="str">
        <f ca="1">IF($C47="","",VLOOKUP(OFFSET(男子様式!$L$18,3*A47,0),登録データ!$AM$2:$AN$48,2,FALSE))</f>
        <v/>
      </c>
      <c r="J47" s="54" t="str">
        <f t="shared" si="2"/>
        <v/>
      </c>
      <c r="K47" s="54" t="str">
        <f>IF(男子様式!$AF156="","",男子様式!$AF156)</f>
        <v/>
      </c>
      <c r="L47" s="54" t="str">
        <f>IF(男子様式!$AF157="","",男子様式!$AF157)</f>
        <v/>
      </c>
      <c r="M47" s="54" t="str">
        <f>IF(男子様式!$AF158="","",男子様式!$AF158)</f>
        <v/>
      </c>
    </row>
    <row r="48" spans="1:13">
      <c r="A48" s="54">
        <v>47</v>
      </c>
      <c r="B48" s="54" t="str">
        <f>IF(男子様式!$C159="","",IF(男子様式!$C159="@","@",男子様式!$C159))</f>
        <v/>
      </c>
      <c r="C48" s="54" t="str">
        <f>IF(男子様式!$C159="","",IF($B48="@","@",$B48+100000000))</f>
        <v/>
      </c>
      <c r="D48" s="54" t="str">
        <f>IF($C48="","",CONCATENATE(男子様式!$D159," ","(",男子様式!$J159,")"))</f>
        <v/>
      </c>
      <c r="E48" s="54" t="str">
        <f t="shared" si="0"/>
        <v/>
      </c>
      <c r="F48" s="54" t="str">
        <f>IF($C48="","",男子様式!$G159)</f>
        <v/>
      </c>
      <c r="G48" s="54" t="str">
        <f t="shared" si="1"/>
        <v/>
      </c>
      <c r="H48" s="56" t="str">
        <f>IF($C48="","",VLOOKUP(基本登録情報!$C$7,登録データ!$I$3:$L$100,3,FALSE))</f>
        <v/>
      </c>
      <c r="I48" s="56" t="str">
        <f ca="1">IF($C48="","",VLOOKUP(OFFSET(男子様式!$L$18,3*A48,0),登録データ!$AM$2:$AN$48,2,FALSE))</f>
        <v/>
      </c>
      <c r="J48" s="54" t="str">
        <f t="shared" si="2"/>
        <v/>
      </c>
      <c r="K48" s="54" t="str">
        <f>IF(男子様式!$AF159="","",男子様式!$AF159)</f>
        <v/>
      </c>
      <c r="L48" s="54" t="str">
        <f>IF(男子様式!$AF160="","",男子様式!$AF160)</f>
        <v/>
      </c>
      <c r="M48" s="54" t="str">
        <f>IF(男子様式!$AF161="","",男子様式!$AF161)</f>
        <v/>
      </c>
    </row>
    <row r="49" spans="1:13">
      <c r="A49" s="54">
        <v>48</v>
      </c>
      <c r="B49" s="54" t="str">
        <f>IF(男子様式!$C162="","",IF(男子様式!$C162="@","@",男子様式!$C162))</f>
        <v/>
      </c>
      <c r="C49" s="54" t="str">
        <f>IF(男子様式!$C162="","",IF($B49="@","@",$B49+100000000))</f>
        <v/>
      </c>
      <c r="D49" s="54" t="str">
        <f>IF($C49="","",CONCATENATE(男子様式!$D162," ","(",男子様式!$J162,")"))</f>
        <v/>
      </c>
      <c r="E49" s="54" t="str">
        <f t="shared" si="0"/>
        <v/>
      </c>
      <c r="F49" s="54" t="str">
        <f>IF($C49="","",男子様式!$G162)</f>
        <v/>
      </c>
      <c r="G49" s="54" t="str">
        <f t="shared" si="1"/>
        <v/>
      </c>
      <c r="H49" s="56" t="str">
        <f>IF($C49="","",VLOOKUP(基本登録情報!$C$7,登録データ!$I$3:$L$100,3,FALSE))</f>
        <v/>
      </c>
      <c r="I49" s="56" t="str">
        <f ca="1">IF($C49="","",VLOOKUP(OFFSET(男子様式!$L$18,3*A49,0),登録データ!$AM$2:$AN$48,2,FALSE))</f>
        <v/>
      </c>
      <c r="J49" s="54" t="str">
        <f t="shared" si="2"/>
        <v/>
      </c>
      <c r="K49" s="54" t="str">
        <f>IF(男子様式!$AF162="","",男子様式!$AF162)</f>
        <v/>
      </c>
      <c r="L49" s="54" t="str">
        <f>IF(男子様式!$AF163="","",男子様式!$AF163)</f>
        <v/>
      </c>
      <c r="M49" s="54" t="str">
        <f>IF(男子様式!$AF164="","",男子様式!$AF164)</f>
        <v/>
      </c>
    </row>
    <row r="50" spans="1:13">
      <c r="A50" s="54">
        <v>49</v>
      </c>
      <c r="B50" s="54" t="str">
        <f>IF(男子様式!$C165="","",IF(男子様式!$C165="@","@",男子様式!$C165))</f>
        <v/>
      </c>
      <c r="C50" s="54" t="str">
        <f>IF(男子様式!$C165="","",IF($B50="@","@",$B50+100000000))</f>
        <v/>
      </c>
      <c r="D50" s="54" t="str">
        <f>IF($C50="","",CONCATENATE(男子様式!$D165," ","(",男子様式!$J165,")"))</f>
        <v/>
      </c>
      <c r="E50" s="54" t="str">
        <f t="shared" si="0"/>
        <v/>
      </c>
      <c r="F50" s="54" t="str">
        <f>IF($C50="","",男子様式!$G165)</f>
        <v/>
      </c>
      <c r="G50" s="54" t="str">
        <f t="shared" si="1"/>
        <v/>
      </c>
      <c r="H50" s="56" t="str">
        <f>IF($C50="","",VLOOKUP(基本登録情報!$C$7,登録データ!$I$3:$L$100,3,FALSE))</f>
        <v/>
      </c>
      <c r="I50" s="56" t="str">
        <f ca="1">IF($C50="","",VLOOKUP(OFFSET(男子様式!$L$18,3*A50,0),登録データ!$AM$2:$AN$48,2,FALSE))</f>
        <v/>
      </c>
      <c r="J50" s="54" t="str">
        <f t="shared" si="2"/>
        <v/>
      </c>
      <c r="K50" s="54" t="str">
        <f>IF(男子様式!$AF165="","",男子様式!$AF165)</f>
        <v/>
      </c>
      <c r="L50" s="54" t="str">
        <f>IF(男子様式!$AF166="","",男子様式!$AF166)</f>
        <v/>
      </c>
      <c r="M50" s="54" t="str">
        <f>IF(男子様式!$AF167="","",男子様式!$AF167)</f>
        <v/>
      </c>
    </row>
    <row r="51" spans="1:13">
      <c r="A51" s="54">
        <v>50</v>
      </c>
      <c r="B51" s="54" t="str">
        <f>IF(男子様式!$C168="","",IF(男子様式!$C168="@","@",男子様式!$C168))</f>
        <v/>
      </c>
      <c r="C51" s="54" t="str">
        <f>IF(男子様式!$C168="","",IF($B51="@","@",$B51+100000000))</f>
        <v/>
      </c>
      <c r="D51" s="54" t="str">
        <f>IF($C51="","",CONCATENATE(男子様式!$D168," ","(",男子様式!$J168,")"))</f>
        <v/>
      </c>
      <c r="E51" s="54" t="str">
        <f t="shared" si="0"/>
        <v/>
      </c>
      <c r="F51" s="54" t="str">
        <f>IF($C51="","",男子様式!$G168)</f>
        <v/>
      </c>
      <c r="G51" s="54" t="str">
        <f t="shared" si="1"/>
        <v/>
      </c>
      <c r="H51" s="56" t="str">
        <f>IF($C51="","",VLOOKUP(基本登録情報!$C$7,登録データ!$I$3:$L$100,3,FALSE))</f>
        <v/>
      </c>
      <c r="I51" s="56" t="str">
        <f ca="1">IF($C51="","",VLOOKUP(OFFSET(男子様式!$L$18,3*A51,0),登録データ!$AM$2:$AN$48,2,FALSE))</f>
        <v/>
      </c>
      <c r="J51" s="54" t="str">
        <f t="shared" si="2"/>
        <v/>
      </c>
      <c r="K51" s="54" t="str">
        <f>IF(男子様式!$AF168="","",男子様式!$AF168)</f>
        <v/>
      </c>
      <c r="L51" s="54" t="str">
        <f>IF(男子様式!$AF169="","",男子様式!$AF169)</f>
        <v/>
      </c>
      <c r="M51" s="54" t="str">
        <f>IF(男子様式!$AF170="","",男子様式!$AF170)</f>
        <v/>
      </c>
    </row>
    <row r="52" spans="1:13">
      <c r="A52" s="54">
        <v>51</v>
      </c>
      <c r="B52" s="54" t="str">
        <f>IF(男子様式!$C171="","",IF(男子様式!$C171="@","@",男子様式!$C171))</f>
        <v/>
      </c>
      <c r="C52" s="54" t="str">
        <f>IF(男子様式!$C171="","",IF($B52="@","@",$B52+100000000))</f>
        <v/>
      </c>
      <c r="D52" s="54" t="str">
        <f>IF($C52="","",CONCATENATE(男子様式!$D171," ","(",男子様式!$J171,")"))</f>
        <v/>
      </c>
      <c r="E52" s="54" t="str">
        <f t="shared" si="0"/>
        <v/>
      </c>
      <c r="F52" s="54" t="str">
        <f>IF($C52="","",男子様式!$G171)</f>
        <v/>
      </c>
      <c r="G52" s="54" t="str">
        <f t="shared" si="1"/>
        <v/>
      </c>
      <c r="H52" s="56" t="str">
        <f>IF($C52="","",VLOOKUP(基本登録情報!$C$7,登録データ!$I$3:$L$100,3,FALSE))</f>
        <v/>
      </c>
      <c r="I52" s="56" t="str">
        <f ca="1">IF($C52="","",VLOOKUP(OFFSET(男子様式!$L$18,3*A52,0),登録データ!$AM$2:$AN$48,2,FALSE))</f>
        <v/>
      </c>
      <c r="J52" s="54" t="str">
        <f t="shared" si="2"/>
        <v/>
      </c>
      <c r="K52" s="54" t="str">
        <f>IF(男子様式!$AF171="","",男子様式!$AF171)</f>
        <v/>
      </c>
      <c r="L52" s="54" t="str">
        <f>IF(男子様式!$AF172="","",男子様式!$AF172)</f>
        <v/>
      </c>
      <c r="M52" s="54" t="str">
        <f>IF(男子様式!$AF173="","",男子様式!$AF173)</f>
        <v/>
      </c>
    </row>
    <row r="53" spans="1:13">
      <c r="A53" s="54">
        <v>52</v>
      </c>
      <c r="B53" s="54" t="str">
        <f>IF(男子様式!$C174="","",IF(男子様式!$C174="@","@",男子様式!$C174))</f>
        <v/>
      </c>
      <c r="C53" s="54" t="str">
        <f>IF(男子様式!$C174="","",IF($B53="@","@",$B53+100000000))</f>
        <v/>
      </c>
      <c r="D53" s="54" t="str">
        <f>IF($C53="","",CONCATENATE(男子様式!$D174," ","(",男子様式!$J174,")"))</f>
        <v/>
      </c>
      <c r="E53" s="54" t="str">
        <f t="shared" si="0"/>
        <v/>
      </c>
      <c r="F53" s="54" t="str">
        <f>IF($C53="","",男子様式!$G174)</f>
        <v/>
      </c>
      <c r="G53" s="54" t="str">
        <f t="shared" si="1"/>
        <v/>
      </c>
      <c r="H53" s="56" t="str">
        <f>IF($C53="","",VLOOKUP(基本登録情報!$C$7,登録データ!$I$3:$L$100,3,FALSE))</f>
        <v/>
      </c>
      <c r="I53" s="56" t="str">
        <f ca="1">IF($C53="","",VLOOKUP(OFFSET(男子様式!$L$18,3*A53,0),登録データ!$AM$2:$AN$48,2,FALSE))</f>
        <v/>
      </c>
      <c r="J53" s="54" t="str">
        <f t="shared" si="2"/>
        <v/>
      </c>
      <c r="K53" s="54" t="str">
        <f>IF(男子様式!$AF174="","",男子様式!$AF174)</f>
        <v/>
      </c>
      <c r="L53" s="54" t="str">
        <f>IF(男子様式!$AF175="","",男子様式!$AF175)</f>
        <v/>
      </c>
      <c r="M53" s="54" t="str">
        <f>IF(男子様式!$AF176="","",男子様式!$AF176)</f>
        <v/>
      </c>
    </row>
    <row r="54" spans="1:13">
      <c r="A54" s="54">
        <v>53</v>
      </c>
      <c r="B54" s="54" t="str">
        <f>IF(男子様式!$C177="","",IF(男子様式!$C177="@","@",男子様式!$C177))</f>
        <v/>
      </c>
      <c r="C54" s="54" t="str">
        <f>IF(男子様式!$C177="","",IF($B54="@","@",$B54+100000000))</f>
        <v/>
      </c>
      <c r="D54" s="54" t="str">
        <f>IF($C54="","",CONCATENATE(男子様式!$D177," ","(",男子様式!$J177,")"))</f>
        <v/>
      </c>
      <c r="E54" s="54" t="str">
        <f t="shared" si="0"/>
        <v/>
      </c>
      <c r="F54" s="54" t="str">
        <f>IF($C54="","",男子様式!$G177)</f>
        <v/>
      </c>
      <c r="G54" s="54" t="str">
        <f t="shared" si="1"/>
        <v/>
      </c>
      <c r="H54" s="56" t="str">
        <f>IF($C54="","",VLOOKUP(基本登録情報!$C$7,登録データ!$I$3:$L$100,3,FALSE))</f>
        <v/>
      </c>
      <c r="I54" s="56" t="str">
        <f ca="1">IF($C54="","",VLOOKUP(OFFSET(男子様式!$L$18,3*A54,0),登録データ!$AM$2:$AN$48,2,FALSE))</f>
        <v/>
      </c>
      <c r="J54" s="54" t="str">
        <f t="shared" si="2"/>
        <v/>
      </c>
      <c r="K54" s="54" t="str">
        <f>IF(男子様式!$AF177="","",男子様式!$AF177)</f>
        <v/>
      </c>
      <c r="L54" s="54" t="str">
        <f>IF(男子様式!$AF178="","",男子様式!$AF178)</f>
        <v/>
      </c>
      <c r="M54" s="54" t="str">
        <f>IF(男子様式!$AF179="","",男子様式!$AF179)</f>
        <v/>
      </c>
    </row>
    <row r="55" spans="1:13">
      <c r="A55" s="54">
        <v>54</v>
      </c>
      <c r="B55" s="54" t="str">
        <f>IF(男子様式!$C180="","",IF(男子様式!$C180="@","@",男子様式!$C180))</f>
        <v/>
      </c>
      <c r="C55" s="54" t="str">
        <f>IF(男子様式!$C180="","",IF($B55="@","@",$B55+100000000))</f>
        <v/>
      </c>
      <c r="D55" s="54" t="str">
        <f>IF($C55="","",CONCATENATE(男子様式!$D180," ","(",男子様式!$J180,")"))</f>
        <v/>
      </c>
      <c r="E55" s="54" t="str">
        <f t="shared" si="0"/>
        <v/>
      </c>
      <c r="F55" s="54" t="str">
        <f>IF($C55="","",男子様式!$G180)</f>
        <v/>
      </c>
      <c r="G55" s="54" t="str">
        <f t="shared" si="1"/>
        <v/>
      </c>
      <c r="H55" s="56" t="str">
        <f>IF($C55="","",VLOOKUP(基本登録情報!$C$7,登録データ!$I$3:$L$100,3,FALSE))</f>
        <v/>
      </c>
      <c r="I55" s="56" t="str">
        <f ca="1">IF($C55="","",VLOOKUP(OFFSET(男子様式!$L$18,3*A55,0),登録データ!$AM$2:$AN$48,2,FALSE))</f>
        <v/>
      </c>
      <c r="J55" s="54" t="str">
        <f t="shared" si="2"/>
        <v/>
      </c>
      <c r="K55" s="54" t="str">
        <f>IF(男子様式!$AF180="","",男子様式!$AF180)</f>
        <v/>
      </c>
      <c r="L55" s="54" t="str">
        <f>IF(男子様式!$AF181="","",男子様式!$AF181)</f>
        <v/>
      </c>
      <c r="M55" s="54" t="str">
        <f>IF(男子様式!$AF182="","",男子様式!$AF182)</f>
        <v/>
      </c>
    </row>
    <row r="56" spans="1:13">
      <c r="A56" s="54">
        <v>55</v>
      </c>
      <c r="B56" s="54" t="str">
        <f>IF(男子様式!$C183="","",IF(男子様式!$C183="@","@",男子様式!$C183))</f>
        <v/>
      </c>
      <c r="C56" s="54" t="str">
        <f>IF(男子様式!$C183="","",IF($B56="@","@",$B56+100000000))</f>
        <v/>
      </c>
      <c r="D56" s="54" t="str">
        <f>IF($C56="","",CONCATENATE(男子様式!$D183," ","(",男子様式!$J183,")"))</f>
        <v/>
      </c>
      <c r="E56" s="54" t="str">
        <f t="shared" si="0"/>
        <v/>
      </c>
      <c r="F56" s="54" t="str">
        <f>IF($C56="","",男子様式!$G183)</f>
        <v/>
      </c>
      <c r="G56" s="54" t="str">
        <f t="shared" si="1"/>
        <v/>
      </c>
      <c r="H56" s="56" t="str">
        <f>IF($C56="","",VLOOKUP(基本登録情報!$C$7,登録データ!$I$3:$L$100,3,FALSE))</f>
        <v/>
      </c>
      <c r="I56" s="56" t="str">
        <f ca="1">IF($C56="","",VLOOKUP(OFFSET(男子様式!$L$18,3*A56,0),登録データ!$AM$2:$AN$48,2,FALSE))</f>
        <v/>
      </c>
      <c r="J56" s="54" t="str">
        <f t="shared" si="2"/>
        <v/>
      </c>
      <c r="K56" s="54" t="str">
        <f>IF(男子様式!$AF183="","",男子様式!$AF183)</f>
        <v/>
      </c>
      <c r="L56" s="54" t="str">
        <f>IF(男子様式!$AF184="","",男子様式!$AF184)</f>
        <v/>
      </c>
      <c r="M56" s="54" t="str">
        <f>IF(男子様式!$AF185="","",男子様式!$AF185)</f>
        <v/>
      </c>
    </row>
    <row r="57" spans="1:13">
      <c r="A57" s="54">
        <v>56</v>
      </c>
      <c r="B57" s="54" t="str">
        <f>IF(男子様式!$C186="","",IF(男子様式!$C186="@","@",男子様式!$C186))</f>
        <v/>
      </c>
      <c r="C57" s="54" t="str">
        <f>IF(男子様式!$C186="","",IF($B57="@","@",$B57+100000000))</f>
        <v/>
      </c>
      <c r="D57" s="54" t="str">
        <f>IF($C57="","",CONCATENATE(男子様式!$D186," ","(",男子様式!$J186,")"))</f>
        <v/>
      </c>
      <c r="E57" s="54" t="str">
        <f t="shared" si="0"/>
        <v/>
      </c>
      <c r="F57" s="54" t="str">
        <f>IF($C57="","",男子様式!$G186)</f>
        <v/>
      </c>
      <c r="G57" s="54" t="str">
        <f t="shared" si="1"/>
        <v/>
      </c>
      <c r="H57" s="56" t="str">
        <f>IF($C57="","",VLOOKUP(基本登録情報!$C$7,登録データ!$I$3:$L$100,3,FALSE))</f>
        <v/>
      </c>
      <c r="I57" s="56" t="str">
        <f ca="1">IF($C57="","",VLOOKUP(OFFSET(男子様式!$L$18,3*A57,0),登録データ!$AM$2:$AN$48,2,FALSE))</f>
        <v/>
      </c>
      <c r="J57" s="54" t="str">
        <f t="shared" si="2"/>
        <v/>
      </c>
      <c r="K57" s="54" t="str">
        <f>IF(男子様式!$AF186="","",男子様式!$AF186)</f>
        <v/>
      </c>
      <c r="L57" s="54" t="str">
        <f>IF(男子様式!$AF187="","",男子様式!$AF187)</f>
        <v/>
      </c>
      <c r="M57" s="54" t="str">
        <f>IF(男子様式!$AF188="","",男子様式!$AF188)</f>
        <v/>
      </c>
    </row>
    <row r="58" spans="1:13">
      <c r="A58" s="54">
        <v>57</v>
      </c>
      <c r="B58" s="54" t="str">
        <f>IF(男子様式!$C189="","",IF(男子様式!$C189="@","@",男子様式!$C189))</f>
        <v/>
      </c>
      <c r="C58" s="54" t="str">
        <f>IF(男子様式!$C189="","",IF($B58="@","@",$B58+100000000))</f>
        <v/>
      </c>
      <c r="D58" s="54" t="str">
        <f>IF($C58="","",CONCATENATE(男子様式!$D189," ","(",男子様式!$J189,")"))</f>
        <v/>
      </c>
      <c r="E58" s="54" t="str">
        <f t="shared" si="0"/>
        <v/>
      </c>
      <c r="F58" s="54" t="str">
        <f>IF($C58="","",男子様式!$G189)</f>
        <v/>
      </c>
      <c r="G58" s="54" t="str">
        <f t="shared" si="1"/>
        <v/>
      </c>
      <c r="H58" s="56" t="str">
        <f>IF($C58="","",VLOOKUP(基本登録情報!$C$7,登録データ!$I$3:$L$100,3,FALSE))</f>
        <v/>
      </c>
      <c r="I58" s="56" t="str">
        <f ca="1">IF($C58="","",VLOOKUP(OFFSET(男子様式!$L$18,3*A58,0),登録データ!$AM$2:$AN$48,2,FALSE))</f>
        <v/>
      </c>
      <c r="J58" s="54" t="str">
        <f t="shared" si="2"/>
        <v/>
      </c>
      <c r="K58" s="54" t="str">
        <f>IF(男子様式!$AF189="","",男子様式!$AF189)</f>
        <v/>
      </c>
      <c r="L58" s="54" t="str">
        <f>IF(男子様式!$AF190="","",男子様式!$AF190)</f>
        <v/>
      </c>
      <c r="M58" s="54" t="str">
        <f>IF(男子様式!$AF191="","",男子様式!$AF191)</f>
        <v/>
      </c>
    </row>
    <row r="59" spans="1:13">
      <c r="A59" s="54">
        <v>58</v>
      </c>
      <c r="B59" s="54" t="str">
        <f>IF(男子様式!$C192="","",IF(男子様式!$C192="@","@",男子様式!$C192))</f>
        <v/>
      </c>
      <c r="C59" s="54" t="str">
        <f>IF(男子様式!$C192="","",IF($B59="@","@",$B59+100000000))</f>
        <v/>
      </c>
      <c r="D59" s="54" t="str">
        <f>IF($C59="","",CONCATENATE(男子様式!$D192," ","(",男子様式!$J192,")"))</f>
        <v/>
      </c>
      <c r="E59" s="54" t="str">
        <f t="shared" si="0"/>
        <v/>
      </c>
      <c r="F59" s="54" t="str">
        <f>IF($C59="","",男子様式!$G192)</f>
        <v/>
      </c>
      <c r="G59" s="54" t="str">
        <f t="shared" si="1"/>
        <v/>
      </c>
      <c r="H59" s="56" t="str">
        <f>IF($C59="","",VLOOKUP(基本登録情報!$C$7,登録データ!$I$3:$L$100,3,FALSE))</f>
        <v/>
      </c>
      <c r="I59" s="56" t="str">
        <f ca="1">IF($C59="","",VLOOKUP(OFFSET(男子様式!$L$18,3*A59,0),登録データ!$AM$2:$AN$48,2,FALSE))</f>
        <v/>
      </c>
      <c r="J59" s="54" t="str">
        <f t="shared" si="2"/>
        <v/>
      </c>
      <c r="K59" s="54" t="str">
        <f>IF(男子様式!$AF192="","",男子様式!$AF192)</f>
        <v/>
      </c>
      <c r="L59" s="54" t="str">
        <f>IF(男子様式!$AF193="","",男子様式!$AF193)</f>
        <v/>
      </c>
      <c r="M59" s="54" t="str">
        <f>IF(男子様式!$AF194="","",男子様式!$AF194)</f>
        <v/>
      </c>
    </row>
    <row r="60" spans="1:13">
      <c r="A60" s="54">
        <v>59</v>
      </c>
      <c r="B60" s="54" t="str">
        <f>IF(男子様式!$C195="","",IF(男子様式!$C195="@","@",男子様式!$C195))</f>
        <v/>
      </c>
      <c r="C60" s="54" t="str">
        <f>IF(男子様式!$C195="","",IF($B60="@","@",$B60+100000000))</f>
        <v/>
      </c>
      <c r="D60" s="54" t="str">
        <f>IF($C60="","",CONCATENATE(男子様式!$D195," ","(",男子様式!$J195,")"))</f>
        <v/>
      </c>
      <c r="E60" s="54" t="str">
        <f t="shared" si="0"/>
        <v/>
      </c>
      <c r="F60" s="54" t="str">
        <f>IF($C60="","",男子様式!$G195)</f>
        <v/>
      </c>
      <c r="G60" s="54" t="str">
        <f t="shared" si="1"/>
        <v/>
      </c>
      <c r="H60" s="56" t="str">
        <f>IF($C60="","",VLOOKUP(基本登録情報!$C$7,登録データ!$I$3:$L$100,3,FALSE))</f>
        <v/>
      </c>
      <c r="I60" s="56" t="str">
        <f ca="1">IF($C60="","",VLOOKUP(OFFSET(男子様式!$L$18,3*A60,0),登録データ!$AM$2:$AN$48,2,FALSE))</f>
        <v/>
      </c>
      <c r="J60" s="54" t="str">
        <f t="shared" si="2"/>
        <v/>
      </c>
      <c r="K60" s="54" t="str">
        <f>IF(男子様式!$AF195="","",男子様式!$AF195)</f>
        <v/>
      </c>
      <c r="L60" s="54" t="str">
        <f>IF(男子様式!$AF196="","",男子様式!$AF196)</f>
        <v/>
      </c>
      <c r="M60" s="54" t="str">
        <f>IF(男子様式!$AF197="","",男子様式!$AF197)</f>
        <v/>
      </c>
    </row>
    <row r="61" spans="1:13">
      <c r="A61" s="54">
        <v>60</v>
      </c>
      <c r="B61" s="54" t="str">
        <f>IF(男子様式!$C198="","",IF(男子様式!$C198="@","@",男子様式!$C198))</f>
        <v/>
      </c>
      <c r="C61" s="54" t="str">
        <f>IF(男子様式!$C198="","",IF($B61="@","@",$B61+100000000))</f>
        <v/>
      </c>
      <c r="D61" s="54" t="str">
        <f>IF($C61="","",CONCATENATE(男子様式!$D198," ","(",男子様式!$J198,")"))</f>
        <v/>
      </c>
      <c r="E61" s="54" t="str">
        <f t="shared" si="0"/>
        <v/>
      </c>
      <c r="F61" s="54" t="str">
        <f>IF($C61="","",男子様式!$G198)</f>
        <v/>
      </c>
      <c r="G61" s="54" t="str">
        <f t="shared" si="1"/>
        <v/>
      </c>
      <c r="H61" s="56" t="str">
        <f>IF($C61="","",VLOOKUP(基本登録情報!$C$7,登録データ!$I$3:$L$100,3,FALSE))</f>
        <v/>
      </c>
      <c r="I61" s="56" t="str">
        <f ca="1">IF($C61="","",VLOOKUP(OFFSET(男子様式!$L$18,3*A61,0),登録データ!$AM$2:$AN$48,2,FALSE))</f>
        <v/>
      </c>
      <c r="J61" s="54" t="str">
        <f t="shared" si="2"/>
        <v/>
      </c>
      <c r="K61" s="54" t="str">
        <f>IF(男子様式!$AF198="","",男子様式!$AF198)</f>
        <v/>
      </c>
      <c r="L61" s="54" t="str">
        <f>IF(男子様式!$AF199="","",男子様式!$AF199)</f>
        <v/>
      </c>
      <c r="M61" s="54" t="str">
        <f>IF(男子様式!$AF200="","",男子様式!$AF200)</f>
        <v/>
      </c>
    </row>
    <row r="62" spans="1:13">
      <c r="A62" s="54">
        <v>61</v>
      </c>
      <c r="B62" s="54" t="str">
        <f>IF(男子様式!$C201="","",IF(男子様式!$C201="@","@",男子様式!$C201))</f>
        <v/>
      </c>
      <c r="C62" s="54" t="str">
        <f>IF(男子様式!$C201="","",IF($B62="@","@",$B62+100000000))</f>
        <v/>
      </c>
      <c r="D62" s="54" t="str">
        <f>IF($C62="","",CONCATENATE(男子様式!$D201," ","(",男子様式!$J201,")"))</f>
        <v/>
      </c>
      <c r="E62" s="54" t="str">
        <f t="shared" si="0"/>
        <v/>
      </c>
      <c r="F62" s="54" t="str">
        <f>IF($C62="","",男子様式!$G201)</f>
        <v/>
      </c>
      <c r="G62" s="54" t="str">
        <f t="shared" si="1"/>
        <v/>
      </c>
      <c r="H62" s="56" t="str">
        <f>IF($C62="","",VLOOKUP(基本登録情報!$C$7,登録データ!$I$3:$L$100,3,FALSE))</f>
        <v/>
      </c>
      <c r="I62" s="56" t="str">
        <f ca="1">IF($C62="","",VLOOKUP(OFFSET(男子様式!$L$18,3*A62,0),登録データ!$AM$2:$AN$48,2,FALSE))</f>
        <v/>
      </c>
      <c r="J62" s="54" t="str">
        <f t="shared" si="2"/>
        <v/>
      </c>
      <c r="K62" s="54" t="str">
        <f>IF(男子様式!$AF201="","",男子様式!$AF201)</f>
        <v/>
      </c>
      <c r="L62" s="54" t="str">
        <f>IF(男子様式!$AF202="","",男子様式!$AF202)</f>
        <v/>
      </c>
      <c r="M62" s="54" t="str">
        <f>IF(男子様式!$AF203="","",男子様式!$AF203)</f>
        <v/>
      </c>
    </row>
    <row r="63" spans="1:13">
      <c r="A63" s="54">
        <v>62</v>
      </c>
      <c r="B63" s="54" t="str">
        <f>IF(男子様式!$C204="","",IF(男子様式!$C204="@","@",男子様式!$C204))</f>
        <v/>
      </c>
      <c r="C63" s="54" t="str">
        <f>IF(男子様式!$C204="","",IF($B63="@","@",$B63+100000000))</f>
        <v/>
      </c>
      <c r="D63" s="54" t="str">
        <f>IF($C63="","",CONCATENATE(男子様式!$D204," ","(",男子様式!$J204,")"))</f>
        <v/>
      </c>
      <c r="E63" s="54" t="str">
        <f t="shared" si="0"/>
        <v/>
      </c>
      <c r="F63" s="54" t="str">
        <f>IF($C63="","",男子様式!$G204)</f>
        <v/>
      </c>
      <c r="G63" s="54" t="str">
        <f t="shared" si="1"/>
        <v/>
      </c>
      <c r="H63" s="56" t="str">
        <f>IF($C63="","",VLOOKUP(基本登録情報!$C$7,登録データ!$I$3:$L$100,3,FALSE))</f>
        <v/>
      </c>
      <c r="I63" s="56" t="str">
        <f ca="1">IF($C63="","",VLOOKUP(OFFSET(男子様式!$L$18,3*A63,0),登録データ!$AM$2:$AN$48,2,FALSE))</f>
        <v/>
      </c>
      <c r="J63" s="54" t="str">
        <f t="shared" si="2"/>
        <v/>
      </c>
      <c r="K63" s="54" t="str">
        <f>IF(男子様式!$AF204="","",男子様式!$AF204)</f>
        <v/>
      </c>
      <c r="L63" s="54" t="str">
        <f>IF(男子様式!$AF205="","",男子様式!$AF205)</f>
        <v/>
      </c>
      <c r="M63" s="54" t="str">
        <f>IF(男子様式!$AF206="","",男子様式!$AF206)</f>
        <v/>
      </c>
    </row>
    <row r="64" spans="1:13">
      <c r="A64" s="54">
        <v>63</v>
      </c>
      <c r="B64" s="54" t="str">
        <f>IF(男子様式!$C207="","",IF(男子様式!$C207="@","@",男子様式!$C207))</f>
        <v/>
      </c>
      <c r="C64" s="54" t="str">
        <f>IF(男子様式!$C207="","",IF($B64="@","@",$B64+100000000))</f>
        <v/>
      </c>
      <c r="D64" s="54" t="str">
        <f>IF($C64="","",CONCATENATE(男子様式!$D207," ","(",男子様式!$J207,")"))</f>
        <v/>
      </c>
      <c r="E64" s="54" t="str">
        <f t="shared" si="0"/>
        <v/>
      </c>
      <c r="F64" s="54" t="str">
        <f>IF($C64="","",男子様式!$G207)</f>
        <v/>
      </c>
      <c r="G64" s="54" t="str">
        <f t="shared" si="1"/>
        <v/>
      </c>
      <c r="H64" s="56" t="str">
        <f>IF($C64="","",VLOOKUP(基本登録情報!$C$7,登録データ!$I$3:$L$100,3,FALSE))</f>
        <v/>
      </c>
      <c r="I64" s="56" t="str">
        <f ca="1">IF($C64="","",VLOOKUP(OFFSET(男子様式!$L$18,3*A64,0),登録データ!$AM$2:$AN$48,2,FALSE))</f>
        <v/>
      </c>
      <c r="J64" s="54" t="str">
        <f t="shared" si="2"/>
        <v/>
      </c>
      <c r="K64" s="54" t="str">
        <f>IF(男子様式!$AF207="","",男子様式!$AF207)</f>
        <v/>
      </c>
      <c r="L64" s="54" t="str">
        <f>IF(男子様式!$AF208="","",男子様式!$AF208)</f>
        <v/>
      </c>
      <c r="M64" s="54" t="str">
        <f>IF(男子様式!$AF209="","",男子様式!$AF209)</f>
        <v/>
      </c>
    </row>
    <row r="65" spans="1:13">
      <c r="A65" s="54">
        <v>64</v>
      </c>
      <c r="B65" s="54" t="str">
        <f>IF(男子様式!$C210="","",IF(男子様式!$C210="@","@",男子様式!$C210))</f>
        <v/>
      </c>
      <c r="C65" s="54" t="str">
        <f>IF(男子様式!$C210="","",IF($B65="@","@",$B65+100000000))</f>
        <v/>
      </c>
      <c r="D65" s="54" t="str">
        <f>IF($C65="","",CONCATENATE(男子様式!$D210," ","(",男子様式!$J210,")"))</f>
        <v/>
      </c>
      <c r="E65" s="54" t="str">
        <f t="shared" si="0"/>
        <v/>
      </c>
      <c r="F65" s="54" t="str">
        <f>IF($C65="","",男子様式!$G210)</f>
        <v/>
      </c>
      <c r="G65" s="54" t="str">
        <f t="shared" si="1"/>
        <v/>
      </c>
      <c r="H65" s="56" t="str">
        <f>IF($C65="","",VLOOKUP(基本登録情報!$C$7,登録データ!$I$3:$L$100,3,FALSE))</f>
        <v/>
      </c>
      <c r="I65" s="56" t="str">
        <f ca="1">IF($C65="","",VLOOKUP(OFFSET(男子様式!$L$18,3*A65,0),登録データ!$AM$2:$AN$48,2,FALSE))</f>
        <v/>
      </c>
      <c r="J65" s="54" t="str">
        <f t="shared" si="2"/>
        <v/>
      </c>
      <c r="K65" s="54" t="str">
        <f>IF(男子様式!$AF210="","",男子様式!$AF210)</f>
        <v/>
      </c>
      <c r="L65" s="54" t="str">
        <f>IF(男子様式!$AF211="","",男子様式!$AF211)</f>
        <v/>
      </c>
      <c r="M65" s="54" t="str">
        <f>IF(男子様式!$AF212="","",男子様式!$AF212)</f>
        <v/>
      </c>
    </row>
    <row r="66" spans="1:13">
      <c r="A66" s="54">
        <v>65</v>
      </c>
      <c r="B66" s="54" t="str">
        <f>IF(男子様式!$C213="","",IF(男子様式!$C213="@","@",男子様式!$C213))</f>
        <v/>
      </c>
      <c r="C66" s="54" t="str">
        <f>IF(男子様式!$C213="","",IF($B66="@","@",$B66+100000000))</f>
        <v/>
      </c>
      <c r="D66" s="54" t="str">
        <f>IF($C66="","",CONCATENATE(男子様式!$D213," ","(",男子様式!$J213,")"))</f>
        <v/>
      </c>
      <c r="E66" s="54" t="str">
        <f t="shared" si="0"/>
        <v/>
      </c>
      <c r="F66" s="54" t="str">
        <f>IF($C66="","",男子様式!$G213)</f>
        <v/>
      </c>
      <c r="G66" s="54" t="str">
        <f t="shared" si="1"/>
        <v/>
      </c>
      <c r="H66" s="56" t="str">
        <f>IF($C66="","",VLOOKUP(基本登録情報!$C$7,登録データ!$I$3:$L$100,3,FALSE))</f>
        <v/>
      </c>
      <c r="I66" s="56" t="str">
        <f ca="1">IF($C66="","",VLOOKUP(OFFSET(男子様式!$L$18,3*A66,0),登録データ!$AM$2:$AN$48,2,FALSE))</f>
        <v/>
      </c>
      <c r="J66" s="54" t="str">
        <f t="shared" si="2"/>
        <v/>
      </c>
      <c r="K66" s="54" t="str">
        <f>IF(男子様式!$AF213="","",男子様式!$AF213)</f>
        <v/>
      </c>
      <c r="L66" s="54" t="str">
        <f>IF(男子様式!$AF214="","",男子様式!$AF214)</f>
        <v/>
      </c>
      <c r="M66" s="54" t="str">
        <f>IF(男子様式!$AF215="","",男子様式!$AF215)</f>
        <v/>
      </c>
    </row>
    <row r="67" spans="1:13">
      <c r="A67" s="54">
        <v>66</v>
      </c>
      <c r="B67" s="54" t="str">
        <f>IF(男子様式!$C216="","",IF(男子様式!$C216="@","@",男子様式!$C216))</f>
        <v/>
      </c>
      <c r="C67" s="54" t="str">
        <f>IF(男子様式!$C216="","",IF($B67="@","@",$B67+100000000))</f>
        <v/>
      </c>
      <c r="D67" s="54" t="str">
        <f>IF($C67="","",CONCATENATE(男子様式!$D216," ","(",男子様式!$J216,")"))</f>
        <v/>
      </c>
      <c r="E67" s="54" t="str">
        <f t="shared" ref="E67:E130" si="3">IF(D67="","",LEFT(D67,FIND("(",D67)-1))</f>
        <v/>
      </c>
      <c r="F67" s="54" t="str">
        <f>IF($C67="","",男子様式!$G216)</f>
        <v/>
      </c>
      <c r="G67" s="54" t="str">
        <f t="shared" ref="G67:G130" si="4">IF($C67="","",1)</f>
        <v/>
      </c>
      <c r="H67" s="56" t="str">
        <f>IF($C67="","",VLOOKUP(基本登録情報!$C$7,登録データ!$I$3:$L$100,3,FALSE))</f>
        <v/>
      </c>
      <c r="I67" s="56" t="str">
        <f ca="1">IF($C67="","",VLOOKUP(OFFSET(男子様式!$L$18,3*A67,0),登録データ!$AM$2:$AN$48,2,FALSE))</f>
        <v/>
      </c>
      <c r="J67" s="54" t="str">
        <f t="shared" ref="J67:J130" si="5">IF($C67="","",IF($C67="@","@",VALUE(RIGHT($C67,4))))</f>
        <v/>
      </c>
      <c r="K67" s="54" t="str">
        <f>IF(男子様式!$AF216="","",男子様式!$AF216)</f>
        <v/>
      </c>
      <c r="L67" s="54" t="str">
        <f>IF(男子様式!$AF217="","",男子様式!$AF217)</f>
        <v/>
      </c>
      <c r="M67" s="54" t="str">
        <f>IF(男子様式!$AF218="","",男子様式!$AF218)</f>
        <v/>
      </c>
    </row>
    <row r="68" spans="1:13">
      <c r="A68" s="54">
        <v>67</v>
      </c>
      <c r="B68" s="54" t="str">
        <f>IF(男子様式!$C219="","",IF(男子様式!$C219="@","@",男子様式!$C219))</f>
        <v/>
      </c>
      <c r="C68" s="54" t="str">
        <f>IF(男子様式!$C219="","",IF($B68="@","@",$B68+100000000))</f>
        <v/>
      </c>
      <c r="D68" s="54" t="str">
        <f>IF($C68="","",CONCATENATE(男子様式!$D219," ","(",男子様式!$J219,")"))</f>
        <v/>
      </c>
      <c r="E68" s="54" t="str">
        <f t="shared" si="3"/>
        <v/>
      </c>
      <c r="F68" s="54" t="str">
        <f>IF($C68="","",男子様式!$G219)</f>
        <v/>
      </c>
      <c r="G68" s="54" t="str">
        <f t="shared" si="4"/>
        <v/>
      </c>
      <c r="H68" s="56" t="str">
        <f>IF($C68="","",VLOOKUP(基本登録情報!$C$7,登録データ!$I$3:$L$100,3,FALSE))</f>
        <v/>
      </c>
      <c r="I68" s="56" t="str">
        <f ca="1">IF($C68="","",VLOOKUP(OFFSET(男子様式!$L$18,3*A68,0),登録データ!$AM$2:$AN$48,2,FALSE))</f>
        <v/>
      </c>
      <c r="J68" s="54" t="str">
        <f t="shared" si="5"/>
        <v/>
      </c>
      <c r="K68" s="54" t="str">
        <f>IF(男子様式!$AF219="","",男子様式!$AF219)</f>
        <v/>
      </c>
      <c r="L68" s="54" t="str">
        <f>IF(男子様式!$AF220="","",男子様式!$AF220)</f>
        <v/>
      </c>
      <c r="M68" s="54" t="str">
        <f>IF(男子様式!$AF221="","",男子様式!$AF221)</f>
        <v/>
      </c>
    </row>
    <row r="69" spans="1:13">
      <c r="A69" s="54">
        <v>68</v>
      </c>
      <c r="B69" s="54" t="str">
        <f>IF(男子様式!$C222="","",IF(男子様式!$C222="@","@",男子様式!$C222))</f>
        <v/>
      </c>
      <c r="C69" s="54" t="str">
        <f>IF(男子様式!$C222="","",IF($B69="@","@",$B69+100000000))</f>
        <v/>
      </c>
      <c r="D69" s="54" t="str">
        <f>IF($C69="","",CONCATENATE(男子様式!$D222," ","(",男子様式!$J222,")"))</f>
        <v/>
      </c>
      <c r="E69" s="54" t="str">
        <f t="shared" si="3"/>
        <v/>
      </c>
      <c r="F69" s="54" t="str">
        <f>IF($C69="","",男子様式!$G222)</f>
        <v/>
      </c>
      <c r="G69" s="54" t="str">
        <f t="shared" si="4"/>
        <v/>
      </c>
      <c r="H69" s="56" t="str">
        <f>IF($C69="","",VLOOKUP(基本登録情報!$C$7,登録データ!$I$3:$L$100,3,FALSE))</f>
        <v/>
      </c>
      <c r="I69" s="56" t="str">
        <f ca="1">IF($C69="","",VLOOKUP(OFFSET(男子様式!$L$18,3*A69,0),登録データ!$AM$2:$AN$48,2,FALSE))</f>
        <v/>
      </c>
      <c r="J69" s="54" t="str">
        <f t="shared" si="5"/>
        <v/>
      </c>
      <c r="K69" s="54" t="str">
        <f>IF(男子様式!$AF222="","",男子様式!$AF222)</f>
        <v/>
      </c>
      <c r="L69" s="54" t="str">
        <f>IF(男子様式!$AF223="","",男子様式!$AF223)</f>
        <v/>
      </c>
      <c r="M69" s="54" t="str">
        <f>IF(男子様式!$AF224="","",男子様式!$AF224)</f>
        <v/>
      </c>
    </row>
    <row r="70" spans="1:13">
      <c r="A70" s="54">
        <v>69</v>
      </c>
      <c r="B70" s="54" t="str">
        <f>IF(男子様式!$C225="","",IF(男子様式!$C225="@","@",男子様式!$C225))</f>
        <v/>
      </c>
      <c r="C70" s="54" t="str">
        <f>IF(男子様式!$C225="","",IF($B70="@","@",$B70+100000000))</f>
        <v/>
      </c>
      <c r="D70" s="54" t="str">
        <f>IF($C70="","",CONCATENATE(男子様式!$D225," ","(",男子様式!$J225,")"))</f>
        <v/>
      </c>
      <c r="E70" s="54" t="str">
        <f t="shared" si="3"/>
        <v/>
      </c>
      <c r="F70" s="54" t="str">
        <f>IF($C70="","",男子様式!$G225)</f>
        <v/>
      </c>
      <c r="G70" s="54" t="str">
        <f t="shared" si="4"/>
        <v/>
      </c>
      <c r="H70" s="56" t="str">
        <f>IF($C70="","",VLOOKUP(基本登録情報!$C$7,登録データ!$I$3:$L$100,3,FALSE))</f>
        <v/>
      </c>
      <c r="I70" s="56" t="str">
        <f ca="1">IF($C70="","",VLOOKUP(OFFSET(男子様式!$L$18,3*A70,0),登録データ!$AM$2:$AN$48,2,FALSE))</f>
        <v/>
      </c>
      <c r="J70" s="54" t="str">
        <f t="shared" si="5"/>
        <v/>
      </c>
      <c r="K70" s="54" t="str">
        <f>IF(男子様式!$AF225="","",男子様式!$AF225)</f>
        <v/>
      </c>
      <c r="L70" s="54" t="str">
        <f>IF(男子様式!$AF226="","",男子様式!$AF226)</f>
        <v/>
      </c>
      <c r="M70" s="54" t="str">
        <f>IF(男子様式!$AF227="","",男子様式!$AF227)</f>
        <v/>
      </c>
    </row>
    <row r="71" spans="1:13">
      <c r="A71" s="54">
        <v>70</v>
      </c>
      <c r="B71" s="54" t="str">
        <f>IF(男子様式!$C228="","",IF(男子様式!$C228="@","@",男子様式!$C228))</f>
        <v/>
      </c>
      <c r="C71" s="54" t="str">
        <f>IF(男子様式!$C228="","",IF($B71="@","@",$B71+100000000))</f>
        <v/>
      </c>
      <c r="D71" s="54" t="str">
        <f>IF($C71="","",CONCATENATE(男子様式!$D228," ","(",男子様式!$J228,")"))</f>
        <v/>
      </c>
      <c r="E71" s="54" t="str">
        <f t="shared" si="3"/>
        <v/>
      </c>
      <c r="F71" s="54" t="str">
        <f>IF($C71="","",男子様式!$G228)</f>
        <v/>
      </c>
      <c r="G71" s="54" t="str">
        <f t="shared" si="4"/>
        <v/>
      </c>
      <c r="H71" s="56" t="str">
        <f>IF($C71="","",VLOOKUP(基本登録情報!$C$7,登録データ!$I$3:$L$100,3,FALSE))</f>
        <v/>
      </c>
      <c r="I71" s="56" t="str">
        <f ca="1">IF($C71="","",VLOOKUP(OFFSET(男子様式!$L$18,3*A71,0),登録データ!$AM$2:$AN$48,2,FALSE))</f>
        <v/>
      </c>
      <c r="J71" s="54" t="str">
        <f t="shared" si="5"/>
        <v/>
      </c>
      <c r="K71" s="54" t="str">
        <f>IF(男子様式!$AF228="","",男子様式!$AF228)</f>
        <v/>
      </c>
      <c r="L71" s="54" t="str">
        <f>IF(男子様式!$AF229="","",男子様式!$AF229)</f>
        <v/>
      </c>
      <c r="M71" s="54" t="str">
        <f>IF(男子様式!$AF230="","",男子様式!$AF230)</f>
        <v/>
      </c>
    </row>
    <row r="72" spans="1:13">
      <c r="A72" s="54">
        <v>71</v>
      </c>
      <c r="B72" s="54" t="str">
        <f>IF(男子様式!$C231="","",IF(男子様式!$C231="@","@",男子様式!$C231))</f>
        <v/>
      </c>
      <c r="C72" s="54" t="str">
        <f>IF(男子様式!$C231="","",IF($B72="@","@",$B72+100000000))</f>
        <v/>
      </c>
      <c r="D72" s="54" t="str">
        <f>IF($C72="","",CONCATENATE(男子様式!$D231," ","(",男子様式!$J231,")"))</f>
        <v/>
      </c>
      <c r="E72" s="54" t="str">
        <f t="shared" si="3"/>
        <v/>
      </c>
      <c r="F72" s="54" t="str">
        <f>IF($C72="","",男子様式!$G231)</f>
        <v/>
      </c>
      <c r="G72" s="54" t="str">
        <f t="shared" si="4"/>
        <v/>
      </c>
      <c r="H72" s="56" t="str">
        <f>IF($C72="","",VLOOKUP(基本登録情報!$C$7,登録データ!$I$3:$L$100,3,FALSE))</f>
        <v/>
      </c>
      <c r="I72" s="56" t="str">
        <f ca="1">IF($C72="","",VLOOKUP(OFFSET(男子様式!$L$18,3*A72,0),登録データ!$AM$2:$AN$48,2,FALSE))</f>
        <v/>
      </c>
      <c r="J72" s="54" t="str">
        <f t="shared" si="5"/>
        <v/>
      </c>
      <c r="K72" s="54" t="str">
        <f>IF(男子様式!$AF231="","",男子様式!$AF231)</f>
        <v/>
      </c>
      <c r="L72" s="54" t="str">
        <f>IF(男子様式!$AF232="","",男子様式!$AF232)</f>
        <v/>
      </c>
      <c r="M72" s="54" t="str">
        <f>IF(男子様式!$AF233="","",男子様式!$AF233)</f>
        <v/>
      </c>
    </row>
    <row r="73" spans="1:13">
      <c r="A73" s="54">
        <v>72</v>
      </c>
      <c r="B73" s="54" t="str">
        <f>IF(男子様式!$C234="","",IF(男子様式!$C234="@","@",男子様式!$C234))</f>
        <v/>
      </c>
      <c r="C73" s="54" t="str">
        <f>IF(男子様式!$C234="","",IF($B73="@","@",$B73+100000000))</f>
        <v/>
      </c>
      <c r="D73" s="54" t="str">
        <f>IF($C73="","",CONCATENATE(男子様式!$D234," ","(",男子様式!$J234,")"))</f>
        <v/>
      </c>
      <c r="E73" s="54" t="str">
        <f t="shared" si="3"/>
        <v/>
      </c>
      <c r="F73" s="54" t="str">
        <f>IF($C73="","",男子様式!$G234)</f>
        <v/>
      </c>
      <c r="G73" s="54" t="str">
        <f t="shared" si="4"/>
        <v/>
      </c>
      <c r="H73" s="56" t="str">
        <f>IF($C73="","",VLOOKUP(基本登録情報!$C$7,登録データ!$I$3:$L$100,3,FALSE))</f>
        <v/>
      </c>
      <c r="I73" s="56" t="str">
        <f ca="1">IF($C73="","",VLOOKUP(OFFSET(男子様式!$L$18,3*A73,0),登録データ!$AM$2:$AN$48,2,FALSE))</f>
        <v/>
      </c>
      <c r="J73" s="54" t="str">
        <f t="shared" si="5"/>
        <v/>
      </c>
      <c r="K73" s="54" t="str">
        <f>IF(男子様式!$AF234="","",男子様式!$AF234)</f>
        <v/>
      </c>
      <c r="L73" s="54" t="str">
        <f>IF(男子様式!$AF235="","",男子様式!$AF235)</f>
        <v/>
      </c>
      <c r="M73" s="54" t="str">
        <f>IF(男子様式!$AF236="","",男子様式!$AF236)</f>
        <v/>
      </c>
    </row>
    <row r="74" spans="1:13">
      <c r="A74" s="54">
        <v>73</v>
      </c>
      <c r="B74" s="54" t="str">
        <f>IF(男子様式!$C237="","",IF(男子様式!$C237="@","@",男子様式!$C237))</f>
        <v/>
      </c>
      <c r="C74" s="54" t="str">
        <f>IF(男子様式!$C237="","",IF($B74="@","@",$B74+100000000))</f>
        <v/>
      </c>
      <c r="D74" s="54" t="str">
        <f>IF($C74="","",CONCATENATE(男子様式!$D237," ","(",男子様式!$J237,")"))</f>
        <v/>
      </c>
      <c r="E74" s="54" t="str">
        <f t="shared" si="3"/>
        <v/>
      </c>
      <c r="F74" s="54" t="str">
        <f>IF($C74="","",男子様式!$G237)</f>
        <v/>
      </c>
      <c r="G74" s="54" t="str">
        <f t="shared" si="4"/>
        <v/>
      </c>
      <c r="H74" s="56" t="str">
        <f>IF($C74="","",VLOOKUP(基本登録情報!$C$7,登録データ!$I$3:$L$100,3,FALSE))</f>
        <v/>
      </c>
      <c r="I74" s="56" t="str">
        <f ca="1">IF($C74="","",VLOOKUP(OFFSET(男子様式!$L$18,3*A74,0),登録データ!$AM$2:$AN$48,2,FALSE))</f>
        <v/>
      </c>
      <c r="J74" s="54" t="str">
        <f t="shared" si="5"/>
        <v/>
      </c>
      <c r="K74" s="54" t="str">
        <f>IF(男子様式!$AF237="","",男子様式!$AF237)</f>
        <v/>
      </c>
      <c r="L74" s="54" t="str">
        <f>IF(男子様式!$AF238="","",男子様式!$AF238)</f>
        <v/>
      </c>
      <c r="M74" s="54" t="str">
        <f>IF(男子様式!$AF239="","",男子様式!$AF239)</f>
        <v/>
      </c>
    </row>
    <row r="75" spans="1:13">
      <c r="A75" s="54">
        <v>74</v>
      </c>
      <c r="B75" s="54" t="str">
        <f>IF(男子様式!$C240="","",IF(男子様式!$C240="@","@",男子様式!$C240))</f>
        <v/>
      </c>
      <c r="C75" s="54" t="str">
        <f>IF(男子様式!$C240="","",IF($B75="@","@",$B75+100000000))</f>
        <v/>
      </c>
      <c r="D75" s="54" t="str">
        <f>IF($C75="","",CONCATENATE(男子様式!$D240," ","(",男子様式!$J240,")"))</f>
        <v/>
      </c>
      <c r="E75" s="54" t="str">
        <f t="shared" si="3"/>
        <v/>
      </c>
      <c r="F75" s="54" t="str">
        <f>IF($C75="","",男子様式!$G240)</f>
        <v/>
      </c>
      <c r="G75" s="54" t="str">
        <f t="shared" si="4"/>
        <v/>
      </c>
      <c r="H75" s="56" t="str">
        <f>IF($C75="","",VLOOKUP(基本登録情報!$C$7,登録データ!$I$3:$L$100,3,FALSE))</f>
        <v/>
      </c>
      <c r="I75" s="56" t="str">
        <f ca="1">IF($C75="","",VLOOKUP(OFFSET(男子様式!$L$18,3*A75,0),登録データ!$AM$2:$AN$48,2,FALSE))</f>
        <v/>
      </c>
      <c r="J75" s="54" t="str">
        <f t="shared" si="5"/>
        <v/>
      </c>
      <c r="K75" s="54" t="str">
        <f>IF(男子様式!$AF240="","",男子様式!$AF240)</f>
        <v/>
      </c>
      <c r="L75" s="54" t="str">
        <f>IF(男子様式!$AF241="","",男子様式!$AF241)</f>
        <v/>
      </c>
      <c r="M75" s="54" t="str">
        <f>IF(男子様式!$AF242="","",男子様式!$AF242)</f>
        <v/>
      </c>
    </row>
    <row r="76" spans="1:13">
      <c r="A76" s="54">
        <v>75</v>
      </c>
      <c r="B76" s="54" t="str">
        <f>IF(男子様式!$C243="","",IF(男子様式!$C243="@","@",男子様式!$C243))</f>
        <v/>
      </c>
      <c r="C76" s="54" t="str">
        <f>IF(男子様式!$C243="","",IF($B76="@","@",$B76+100000000))</f>
        <v/>
      </c>
      <c r="D76" s="54" t="str">
        <f>IF($C76="","",CONCATENATE(男子様式!$D243," ","(",男子様式!$J243,")"))</f>
        <v/>
      </c>
      <c r="E76" s="54" t="str">
        <f t="shared" si="3"/>
        <v/>
      </c>
      <c r="F76" s="54" t="str">
        <f>IF($C76="","",男子様式!$G243)</f>
        <v/>
      </c>
      <c r="G76" s="54" t="str">
        <f t="shared" si="4"/>
        <v/>
      </c>
      <c r="H76" s="56" t="str">
        <f>IF($C76="","",VLOOKUP(基本登録情報!$C$7,登録データ!$I$3:$L$100,3,FALSE))</f>
        <v/>
      </c>
      <c r="I76" s="56" t="str">
        <f ca="1">IF($C76="","",VLOOKUP(OFFSET(男子様式!$L$18,3*A76,0),登録データ!$AM$2:$AN$48,2,FALSE))</f>
        <v/>
      </c>
      <c r="J76" s="54" t="str">
        <f t="shared" si="5"/>
        <v/>
      </c>
      <c r="K76" s="54" t="str">
        <f>IF(男子様式!$AF243="","",男子様式!$AF243)</f>
        <v/>
      </c>
      <c r="L76" s="54" t="str">
        <f>IF(男子様式!$AF244="","",男子様式!$AF244)</f>
        <v/>
      </c>
      <c r="M76" s="54" t="str">
        <f>IF(男子様式!$AF245="","",男子様式!$AF245)</f>
        <v/>
      </c>
    </row>
    <row r="77" spans="1:13">
      <c r="A77" s="54">
        <v>76</v>
      </c>
      <c r="B77" s="54" t="str">
        <f>IF(男子様式!$C246="","",IF(男子様式!$C246="@","@",男子様式!$C246))</f>
        <v/>
      </c>
      <c r="C77" s="54" t="str">
        <f>IF(男子様式!$C246="","",IF($B77="@","@",$B77+100000000))</f>
        <v/>
      </c>
      <c r="D77" s="54" t="str">
        <f>IF($C77="","",CONCATENATE(男子様式!$D246," ","(",男子様式!$J246,")"))</f>
        <v/>
      </c>
      <c r="E77" s="54" t="str">
        <f t="shared" si="3"/>
        <v/>
      </c>
      <c r="F77" s="54" t="str">
        <f>IF($C77="","",男子様式!$G246)</f>
        <v/>
      </c>
      <c r="G77" s="54" t="str">
        <f t="shared" si="4"/>
        <v/>
      </c>
      <c r="H77" s="56" t="str">
        <f>IF($C77="","",VLOOKUP(基本登録情報!$C$7,登録データ!$I$3:$L$100,3,FALSE))</f>
        <v/>
      </c>
      <c r="I77" s="56" t="str">
        <f ca="1">IF($C77="","",VLOOKUP(OFFSET(男子様式!$L$18,3*A77,0),登録データ!$AM$2:$AN$48,2,FALSE))</f>
        <v/>
      </c>
      <c r="J77" s="54" t="str">
        <f t="shared" si="5"/>
        <v/>
      </c>
      <c r="K77" s="54" t="str">
        <f>IF(男子様式!$AF246="","",男子様式!$AF246)</f>
        <v/>
      </c>
      <c r="L77" s="54" t="str">
        <f>IF(男子様式!$AF247="","",男子様式!$AF247)</f>
        <v/>
      </c>
      <c r="M77" s="54" t="str">
        <f>IF(男子様式!$AF248="","",男子様式!$AF248)</f>
        <v/>
      </c>
    </row>
    <row r="78" spans="1:13">
      <c r="A78" s="54">
        <v>77</v>
      </c>
      <c r="B78" s="54" t="str">
        <f>IF(男子様式!$C249="","",IF(男子様式!$C249="@","@",男子様式!$C249))</f>
        <v/>
      </c>
      <c r="C78" s="54" t="str">
        <f>IF(男子様式!$C249="","",IF($B78="@","@",$B78+100000000))</f>
        <v/>
      </c>
      <c r="D78" s="54" t="str">
        <f>IF($C78="","",CONCATENATE(男子様式!$D249," ","(",男子様式!$J249,")"))</f>
        <v/>
      </c>
      <c r="E78" s="54" t="str">
        <f t="shared" si="3"/>
        <v/>
      </c>
      <c r="F78" s="54" t="str">
        <f>IF($C78="","",男子様式!$G249)</f>
        <v/>
      </c>
      <c r="G78" s="54" t="str">
        <f t="shared" si="4"/>
        <v/>
      </c>
      <c r="H78" s="56" t="str">
        <f>IF($C78="","",VLOOKUP(基本登録情報!$C$7,登録データ!$I$3:$L$100,3,FALSE))</f>
        <v/>
      </c>
      <c r="I78" s="56" t="str">
        <f ca="1">IF($C78="","",VLOOKUP(OFFSET(男子様式!$L$18,3*A78,0),登録データ!$AM$2:$AN$48,2,FALSE))</f>
        <v/>
      </c>
      <c r="J78" s="54" t="str">
        <f t="shared" si="5"/>
        <v/>
      </c>
      <c r="K78" s="54" t="str">
        <f>IF(男子様式!$AF249="","",男子様式!$AF249)</f>
        <v/>
      </c>
      <c r="L78" s="54" t="str">
        <f>IF(男子様式!$AF250="","",男子様式!$AF250)</f>
        <v/>
      </c>
      <c r="M78" s="54" t="str">
        <f>IF(男子様式!$AF251="","",男子様式!$AF251)</f>
        <v/>
      </c>
    </row>
    <row r="79" spans="1:13">
      <c r="A79" s="54">
        <v>78</v>
      </c>
      <c r="B79" s="54" t="str">
        <f>IF(男子様式!$C252="","",IF(男子様式!$C252="@","@",男子様式!$C252))</f>
        <v/>
      </c>
      <c r="C79" s="54" t="str">
        <f>IF(男子様式!$C252="","",IF($B79="@","@",$B79+100000000))</f>
        <v/>
      </c>
      <c r="D79" s="54" t="str">
        <f>IF($C79="","",CONCATENATE(男子様式!$D252," ","(",男子様式!$J252,")"))</f>
        <v/>
      </c>
      <c r="E79" s="54" t="str">
        <f t="shared" si="3"/>
        <v/>
      </c>
      <c r="F79" s="54" t="str">
        <f>IF($C79="","",男子様式!$G252)</f>
        <v/>
      </c>
      <c r="G79" s="54" t="str">
        <f t="shared" si="4"/>
        <v/>
      </c>
      <c r="H79" s="56" t="str">
        <f>IF($C79="","",VLOOKUP(基本登録情報!$C$7,登録データ!$I$3:$L$100,3,FALSE))</f>
        <v/>
      </c>
      <c r="I79" s="56" t="str">
        <f ca="1">IF($C79="","",VLOOKUP(OFFSET(男子様式!$L$18,3*A79,0),登録データ!$AM$2:$AN$48,2,FALSE))</f>
        <v/>
      </c>
      <c r="J79" s="54" t="str">
        <f t="shared" si="5"/>
        <v/>
      </c>
      <c r="K79" s="54" t="str">
        <f>IF(男子様式!$AF252="","",男子様式!$AF252)</f>
        <v/>
      </c>
      <c r="L79" s="54" t="str">
        <f>IF(男子様式!$AF253="","",男子様式!$AF253)</f>
        <v/>
      </c>
      <c r="M79" s="54" t="str">
        <f>IF(男子様式!$AF254="","",男子様式!$AF254)</f>
        <v/>
      </c>
    </row>
    <row r="80" spans="1:13">
      <c r="A80" s="54">
        <v>79</v>
      </c>
      <c r="B80" s="54" t="str">
        <f>IF(男子様式!$C255="","",IF(男子様式!$C255="@","@",男子様式!$C255))</f>
        <v/>
      </c>
      <c r="C80" s="54" t="str">
        <f>IF(男子様式!$C255="","",IF($B80="@","@",$B80+100000000))</f>
        <v/>
      </c>
      <c r="D80" s="54" t="str">
        <f>IF($C80="","",CONCATENATE(男子様式!$D255," ","(",男子様式!$J255,")"))</f>
        <v/>
      </c>
      <c r="E80" s="54" t="str">
        <f t="shared" si="3"/>
        <v/>
      </c>
      <c r="F80" s="54" t="str">
        <f>IF($C80="","",男子様式!$G255)</f>
        <v/>
      </c>
      <c r="G80" s="54" t="str">
        <f t="shared" si="4"/>
        <v/>
      </c>
      <c r="H80" s="56" t="str">
        <f>IF($C80="","",VLOOKUP(基本登録情報!$C$7,登録データ!$I$3:$L$100,3,FALSE))</f>
        <v/>
      </c>
      <c r="I80" s="56" t="str">
        <f ca="1">IF($C80="","",VLOOKUP(OFFSET(男子様式!$L$18,3*A80,0),登録データ!$AM$2:$AN$48,2,FALSE))</f>
        <v/>
      </c>
      <c r="J80" s="54" t="str">
        <f t="shared" si="5"/>
        <v/>
      </c>
      <c r="K80" s="54" t="str">
        <f>IF(男子様式!$AF255="","",男子様式!$AF255)</f>
        <v/>
      </c>
      <c r="L80" s="54" t="str">
        <f>IF(男子様式!$AF256="","",男子様式!$AF256)</f>
        <v/>
      </c>
      <c r="M80" s="54" t="str">
        <f>IF(男子様式!$AF257="","",男子様式!$AF257)</f>
        <v/>
      </c>
    </row>
    <row r="81" spans="1:13">
      <c r="A81" s="54">
        <v>80</v>
      </c>
      <c r="B81" s="54" t="str">
        <f>IF(男子様式!$C258="","",IF(男子様式!$C258="@","@",男子様式!$C258))</f>
        <v/>
      </c>
      <c r="C81" s="54" t="str">
        <f>IF(男子様式!$C258="","",IF($B81="@","@",$B81+100000000))</f>
        <v/>
      </c>
      <c r="D81" s="54" t="str">
        <f>IF($C81="","",CONCATENATE(男子様式!$D258," ","(",男子様式!$J258,")"))</f>
        <v/>
      </c>
      <c r="E81" s="54" t="str">
        <f t="shared" si="3"/>
        <v/>
      </c>
      <c r="F81" s="54" t="str">
        <f>IF($C81="","",男子様式!$G258)</f>
        <v/>
      </c>
      <c r="G81" s="54" t="str">
        <f t="shared" si="4"/>
        <v/>
      </c>
      <c r="H81" s="56" t="str">
        <f>IF($C81="","",VLOOKUP(基本登録情報!$C$7,登録データ!$I$3:$L$100,3,FALSE))</f>
        <v/>
      </c>
      <c r="I81" s="56" t="str">
        <f ca="1">IF($C81="","",VLOOKUP(OFFSET(男子様式!$L$18,3*A81,0),登録データ!$AM$2:$AN$48,2,FALSE))</f>
        <v/>
      </c>
      <c r="J81" s="54" t="str">
        <f t="shared" si="5"/>
        <v/>
      </c>
      <c r="K81" s="54" t="str">
        <f>IF(男子様式!$AF258="","",男子様式!$AF258)</f>
        <v/>
      </c>
      <c r="L81" s="54" t="str">
        <f>IF(男子様式!$AF259="","",男子様式!$AF259)</f>
        <v/>
      </c>
      <c r="M81" s="54" t="str">
        <f>IF(男子様式!$AF260="","",男子様式!$AF260)</f>
        <v/>
      </c>
    </row>
    <row r="82" spans="1:13">
      <c r="A82" s="54">
        <v>81</v>
      </c>
      <c r="B82" s="54" t="str">
        <f>IF(男子様式!$C261="","",IF(男子様式!$C261="@","@",男子様式!$C261))</f>
        <v/>
      </c>
      <c r="C82" s="54" t="str">
        <f>IF(男子様式!$C261="","",IF($B82="@","@",$B82+100000000))</f>
        <v/>
      </c>
      <c r="D82" s="54" t="str">
        <f>IF($C82="","",CONCATENATE(男子様式!$D261," ","(",男子様式!$J261,")"))</f>
        <v/>
      </c>
      <c r="E82" s="54" t="str">
        <f t="shared" si="3"/>
        <v/>
      </c>
      <c r="F82" s="54" t="str">
        <f>IF($C82="","",男子様式!$G261)</f>
        <v/>
      </c>
      <c r="G82" s="54" t="str">
        <f t="shared" si="4"/>
        <v/>
      </c>
      <c r="H82" s="56" t="str">
        <f>IF($C82="","",VLOOKUP(基本登録情報!$C$7,登録データ!$I$3:$L$100,3,FALSE))</f>
        <v/>
      </c>
      <c r="I82" s="56" t="str">
        <f ca="1">IF($C82="","",VLOOKUP(OFFSET(男子様式!$L$18,3*A82,0),登録データ!$AM$2:$AN$48,2,FALSE))</f>
        <v/>
      </c>
      <c r="J82" s="54" t="str">
        <f t="shared" si="5"/>
        <v/>
      </c>
      <c r="K82" s="54" t="str">
        <f>IF(男子様式!$AF261="","",男子様式!$AF261)</f>
        <v/>
      </c>
      <c r="L82" s="54" t="str">
        <f>IF(男子様式!$AF262="","",男子様式!$AF262)</f>
        <v/>
      </c>
      <c r="M82" s="54" t="str">
        <f>IF(男子様式!$AF263="","",男子様式!$AF263)</f>
        <v/>
      </c>
    </row>
    <row r="83" spans="1:13">
      <c r="A83" s="54">
        <v>82</v>
      </c>
      <c r="B83" s="54" t="str">
        <f>IF(男子様式!$C264="","",IF(男子様式!$C264="@","@",男子様式!$C264))</f>
        <v/>
      </c>
      <c r="C83" s="54" t="str">
        <f>IF(男子様式!$C264="","",IF($B83="@","@",$B83+100000000))</f>
        <v/>
      </c>
      <c r="D83" s="54" t="str">
        <f>IF($C83="","",CONCATENATE(男子様式!$D264," ","(",男子様式!$J264,")"))</f>
        <v/>
      </c>
      <c r="E83" s="54" t="str">
        <f t="shared" si="3"/>
        <v/>
      </c>
      <c r="F83" s="54" t="str">
        <f>IF($C83="","",男子様式!$G264)</f>
        <v/>
      </c>
      <c r="G83" s="54" t="str">
        <f t="shared" si="4"/>
        <v/>
      </c>
      <c r="H83" s="56" t="str">
        <f>IF($C83="","",VLOOKUP(基本登録情報!$C$7,登録データ!$I$3:$L$100,3,FALSE))</f>
        <v/>
      </c>
      <c r="I83" s="56" t="str">
        <f ca="1">IF($C83="","",VLOOKUP(OFFSET(男子様式!$L$18,3*A83,0),登録データ!$AM$2:$AN$48,2,FALSE))</f>
        <v/>
      </c>
      <c r="J83" s="54" t="str">
        <f t="shared" si="5"/>
        <v/>
      </c>
      <c r="K83" s="54" t="str">
        <f>IF(男子様式!$AF264="","",男子様式!$AF264)</f>
        <v/>
      </c>
      <c r="L83" s="54" t="str">
        <f>IF(男子様式!$AF265="","",男子様式!$AF265)</f>
        <v/>
      </c>
      <c r="M83" s="54" t="str">
        <f>IF(男子様式!$AF266="","",男子様式!$AF266)</f>
        <v/>
      </c>
    </row>
    <row r="84" spans="1:13">
      <c r="A84" s="54">
        <v>83</v>
      </c>
      <c r="B84" s="54" t="str">
        <f>IF(男子様式!$C267="","",IF(男子様式!$C267="@","@",男子様式!$C267))</f>
        <v/>
      </c>
      <c r="C84" s="54" t="str">
        <f>IF(男子様式!$C267="","",IF($B84="@","@",$B84+100000000))</f>
        <v/>
      </c>
      <c r="D84" s="54" t="str">
        <f>IF($C84="","",CONCATENATE(男子様式!$D267," ","(",男子様式!$J267,")"))</f>
        <v/>
      </c>
      <c r="E84" s="54" t="str">
        <f t="shared" si="3"/>
        <v/>
      </c>
      <c r="F84" s="54" t="str">
        <f>IF($C84="","",男子様式!$G267)</f>
        <v/>
      </c>
      <c r="G84" s="54" t="str">
        <f t="shared" si="4"/>
        <v/>
      </c>
      <c r="H84" s="56" t="str">
        <f>IF($C84="","",VLOOKUP(基本登録情報!$C$7,登録データ!$I$3:$L$100,3,FALSE))</f>
        <v/>
      </c>
      <c r="I84" s="56" t="str">
        <f ca="1">IF($C84="","",VLOOKUP(OFFSET(男子様式!$L$18,3*A84,0),登録データ!$AM$2:$AN$48,2,FALSE))</f>
        <v/>
      </c>
      <c r="J84" s="54" t="str">
        <f t="shared" si="5"/>
        <v/>
      </c>
      <c r="K84" s="54" t="str">
        <f>IF(男子様式!$AF267="","",男子様式!$AF267)</f>
        <v/>
      </c>
      <c r="L84" s="54" t="str">
        <f>IF(男子様式!$AF268="","",男子様式!$AF268)</f>
        <v/>
      </c>
      <c r="M84" s="54" t="str">
        <f>IF(男子様式!$AF269="","",男子様式!$AF269)</f>
        <v/>
      </c>
    </row>
    <row r="85" spans="1:13">
      <c r="A85" s="54">
        <v>84</v>
      </c>
      <c r="B85" s="54" t="str">
        <f>IF(男子様式!$C270="","",IF(男子様式!$C270="@","@",男子様式!$C270))</f>
        <v/>
      </c>
      <c r="C85" s="54" t="str">
        <f>IF(男子様式!$C270="","",IF($B85="@","@",$B85+100000000))</f>
        <v/>
      </c>
      <c r="D85" s="54" t="str">
        <f>IF($C85="","",CONCATENATE(男子様式!$D270," ","(",男子様式!$J270,")"))</f>
        <v/>
      </c>
      <c r="E85" s="54" t="str">
        <f t="shared" si="3"/>
        <v/>
      </c>
      <c r="F85" s="54" t="str">
        <f>IF($C85="","",男子様式!$G270)</f>
        <v/>
      </c>
      <c r="G85" s="54" t="str">
        <f t="shared" si="4"/>
        <v/>
      </c>
      <c r="H85" s="56" t="str">
        <f>IF($C85="","",VLOOKUP(基本登録情報!$C$7,登録データ!$I$3:$L$100,3,FALSE))</f>
        <v/>
      </c>
      <c r="I85" s="56" t="str">
        <f ca="1">IF($C85="","",VLOOKUP(OFFSET(男子様式!$L$18,3*A85,0),登録データ!$AM$2:$AN$48,2,FALSE))</f>
        <v/>
      </c>
      <c r="J85" s="54" t="str">
        <f t="shared" si="5"/>
        <v/>
      </c>
      <c r="K85" s="54" t="str">
        <f>IF(男子様式!$AF270="","",男子様式!$AF270)</f>
        <v/>
      </c>
      <c r="L85" s="54" t="str">
        <f>IF(男子様式!$AF271="","",男子様式!$AF271)</f>
        <v/>
      </c>
      <c r="M85" s="54" t="str">
        <f>IF(男子様式!$AF272="","",男子様式!$AF272)</f>
        <v/>
      </c>
    </row>
    <row r="86" spans="1:13">
      <c r="A86" s="54">
        <v>85</v>
      </c>
      <c r="B86" s="54" t="str">
        <f>IF(男子様式!$C273="","",IF(男子様式!$C273="@","@",男子様式!$C273))</f>
        <v/>
      </c>
      <c r="C86" s="54" t="str">
        <f>IF(男子様式!$C273="","",IF($B86="@","@",$B86+100000000))</f>
        <v/>
      </c>
      <c r="D86" s="54" t="str">
        <f>IF($C86="","",CONCATENATE(男子様式!$D273," ","(",男子様式!$J273,")"))</f>
        <v/>
      </c>
      <c r="E86" s="54" t="str">
        <f t="shared" si="3"/>
        <v/>
      </c>
      <c r="F86" s="54" t="str">
        <f>IF($C86="","",男子様式!$G273)</f>
        <v/>
      </c>
      <c r="G86" s="54" t="str">
        <f t="shared" si="4"/>
        <v/>
      </c>
      <c r="H86" s="56" t="str">
        <f>IF($C86="","",VLOOKUP(基本登録情報!$C$7,登録データ!$I$3:$L$100,3,FALSE))</f>
        <v/>
      </c>
      <c r="I86" s="56" t="str">
        <f ca="1">IF($C86="","",VLOOKUP(OFFSET(男子様式!$L$18,3*A86,0),登録データ!$AM$2:$AN$48,2,FALSE))</f>
        <v/>
      </c>
      <c r="J86" s="54" t="str">
        <f t="shared" si="5"/>
        <v/>
      </c>
      <c r="K86" s="54" t="str">
        <f>IF(男子様式!$AF273="","",男子様式!$AF273)</f>
        <v/>
      </c>
      <c r="L86" s="54" t="str">
        <f>IF(男子様式!$AF274="","",男子様式!$AF274)</f>
        <v/>
      </c>
      <c r="M86" s="54" t="str">
        <f>IF(男子様式!$AF275="","",男子様式!$AF275)</f>
        <v/>
      </c>
    </row>
    <row r="87" spans="1:13">
      <c r="A87" s="54">
        <v>86</v>
      </c>
      <c r="B87" s="54" t="str">
        <f>IF(男子様式!$C276="","",IF(男子様式!$C276="@","@",男子様式!$C276))</f>
        <v/>
      </c>
      <c r="C87" s="54" t="str">
        <f>IF(男子様式!$C276="","",IF($B87="@","@",$B87+100000000))</f>
        <v/>
      </c>
      <c r="D87" s="54" t="str">
        <f>IF($C87="","",CONCATENATE(男子様式!$D276," ","(",男子様式!$J276,")"))</f>
        <v/>
      </c>
      <c r="E87" s="54" t="str">
        <f t="shared" si="3"/>
        <v/>
      </c>
      <c r="F87" s="54" t="str">
        <f>IF($C87="","",男子様式!$G276)</f>
        <v/>
      </c>
      <c r="G87" s="54" t="str">
        <f t="shared" si="4"/>
        <v/>
      </c>
      <c r="H87" s="56" t="str">
        <f>IF($C87="","",VLOOKUP(基本登録情報!$C$7,登録データ!$I$3:$L$100,3,FALSE))</f>
        <v/>
      </c>
      <c r="I87" s="56" t="str">
        <f ca="1">IF($C87="","",VLOOKUP(OFFSET(男子様式!$L$18,3*A87,0),登録データ!$AM$2:$AN$48,2,FALSE))</f>
        <v/>
      </c>
      <c r="J87" s="54" t="str">
        <f t="shared" si="5"/>
        <v/>
      </c>
      <c r="K87" s="54" t="str">
        <f>IF(男子様式!$AF276="","",男子様式!$AF276)</f>
        <v/>
      </c>
      <c r="L87" s="54" t="str">
        <f>IF(男子様式!$AF277="","",男子様式!$AF277)</f>
        <v/>
      </c>
      <c r="M87" s="54" t="str">
        <f>IF(男子様式!$AF278="","",男子様式!$AF278)</f>
        <v/>
      </c>
    </row>
    <row r="88" spans="1:13">
      <c r="A88" s="54">
        <v>87</v>
      </c>
      <c r="B88" s="54" t="str">
        <f>IF(男子様式!$C279="","",IF(男子様式!$C279="@","@",男子様式!$C279))</f>
        <v/>
      </c>
      <c r="C88" s="54" t="str">
        <f>IF(男子様式!$C279="","",IF($B88="@","@",$B88+100000000))</f>
        <v/>
      </c>
      <c r="D88" s="54" t="str">
        <f>IF($C88="","",CONCATENATE(男子様式!$D279," ","(",男子様式!$J279,")"))</f>
        <v/>
      </c>
      <c r="E88" s="54" t="str">
        <f t="shared" si="3"/>
        <v/>
      </c>
      <c r="F88" s="54" t="str">
        <f>IF($C88="","",男子様式!$G279)</f>
        <v/>
      </c>
      <c r="G88" s="54" t="str">
        <f t="shared" si="4"/>
        <v/>
      </c>
      <c r="H88" s="56" t="str">
        <f>IF($C88="","",VLOOKUP(基本登録情報!$C$7,登録データ!$I$3:$L$100,3,FALSE))</f>
        <v/>
      </c>
      <c r="I88" s="56" t="str">
        <f ca="1">IF($C88="","",VLOOKUP(OFFSET(男子様式!$L$18,3*A88,0),登録データ!$AM$2:$AN$48,2,FALSE))</f>
        <v/>
      </c>
      <c r="J88" s="54" t="str">
        <f t="shared" si="5"/>
        <v/>
      </c>
      <c r="K88" s="54" t="str">
        <f>IF(男子様式!$AF279="","",男子様式!$AF279)</f>
        <v/>
      </c>
      <c r="L88" s="54" t="str">
        <f>IF(男子様式!$AF280="","",男子様式!$AF280)</f>
        <v/>
      </c>
      <c r="M88" s="54" t="str">
        <f>IF(男子様式!$AF281="","",男子様式!$AF281)</f>
        <v/>
      </c>
    </row>
    <row r="89" spans="1:13">
      <c r="A89" s="54">
        <v>88</v>
      </c>
      <c r="B89" s="54" t="str">
        <f>IF(男子様式!$C282="","",IF(男子様式!$C282="@","@",男子様式!$C282))</f>
        <v/>
      </c>
      <c r="C89" s="54" t="str">
        <f>IF(男子様式!$C282="","",IF($B89="@","@",$B89+100000000))</f>
        <v/>
      </c>
      <c r="D89" s="54" t="str">
        <f>IF($C89="","",CONCATENATE(男子様式!$D282," ","(",男子様式!$J282,")"))</f>
        <v/>
      </c>
      <c r="E89" s="54" t="str">
        <f t="shared" si="3"/>
        <v/>
      </c>
      <c r="F89" s="54" t="str">
        <f>IF($C89="","",男子様式!$G282)</f>
        <v/>
      </c>
      <c r="G89" s="54" t="str">
        <f t="shared" si="4"/>
        <v/>
      </c>
      <c r="H89" s="56" t="str">
        <f>IF($C89="","",VLOOKUP(基本登録情報!$C$7,登録データ!$I$3:$L$100,3,FALSE))</f>
        <v/>
      </c>
      <c r="I89" s="56" t="str">
        <f ca="1">IF($C89="","",VLOOKUP(OFFSET(男子様式!$L$18,3*A89,0),登録データ!$AM$2:$AN$48,2,FALSE))</f>
        <v/>
      </c>
      <c r="J89" s="54" t="str">
        <f t="shared" si="5"/>
        <v/>
      </c>
      <c r="K89" s="54" t="str">
        <f>IF(男子様式!$AF282="","",男子様式!$AF282)</f>
        <v/>
      </c>
      <c r="L89" s="54" t="str">
        <f>IF(男子様式!$AF283="","",男子様式!$AF283)</f>
        <v/>
      </c>
      <c r="M89" s="54" t="str">
        <f>IF(男子様式!$AF284="","",男子様式!$AF284)</f>
        <v/>
      </c>
    </row>
    <row r="90" spans="1:13">
      <c r="A90" s="54">
        <v>89</v>
      </c>
      <c r="B90" s="54" t="str">
        <f>IF(男子様式!$C285="","",IF(男子様式!$C285="@","@",男子様式!$C285))</f>
        <v/>
      </c>
      <c r="C90" s="54" t="str">
        <f>IF(男子様式!$C285="","",IF($B90="@","@",$B90+100000000))</f>
        <v/>
      </c>
      <c r="D90" s="54" t="str">
        <f>IF($C90="","",CONCATENATE(男子様式!$D285," ","(",男子様式!$J285,")"))</f>
        <v/>
      </c>
      <c r="E90" s="54" t="str">
        <f t="shared" si="3"/>
        <v/>
      </c>
      <c r="F90" s="54" t="str">
        <f>IF($C90="","",男子様式!$G285)</f>
        <v/>
      </c>
      <c r="G90" s="54" t="str">
        <f t="shared" si="4"/>
        <v/>
      </c>
      <c r="H90" s="56" t="str">
        <f>IF($C90="","",VLOOKUP(基本登録情報!$C$7,登録データ!$I$3:$L$100,3,FALSE))</f>
        <v/>
      </c>
      <c r="I90" s="56" t="str">
        <f ca="1">IF($C90="","",VLOOKUP(OFFSET(男子様式!$L$18,3*A90,0),登録データ!$AM$2:$AN$48,2,FALSE))</f>
        <v/>
      </c>
      <c r="J90" s="54" t="str">
        <f t="shared" si="5"/>
        <v/>
      </c>
      <c r="K90" s="54" t="str">
        <f>IF(男子様式!$AF285="","",男子様式!$AF285)</f>
        <v/>
      </c>
      <c r="L90" s="54" t="str">
        <f>IF(男子様式!$AF286="","",男子様式!$AF286)</f>
        <v/>
      </c>
      <c r="M90" s="54" t="str">
        <f>IF(男子様式!$AF287="","",男子様式!$AF287)</f>
        <v/>
      </c>
    </row>
    <row r="91" spans="1:13">
      <c r="A91" s="54">
        <v>90</v>
      </c>
      <c r="B91" s="54" t="str">
        <f>IF(男子様式!$C288="","",IF(男子様式!$C288="@","@",男子様式!$C288))</f>
        <v/>
      </c>
      <c r="C91" s="54" t="str">
        <f>IF(男子様式!$C288="","",IF($B91="@","@",$B91+100000000))</f>
        <v/>
      </c>
      <c r="D91" s="54" t="str">
        <f>IF($C91="","",CONCATENATE(男子様式!$D288," ","(",男子様式!$J288,")"))</f>
        <v/>
      </c>
      <c r="E91" s="54" t="str">
        <f t="shared" si="3"/>
        <v/>
      </c>
      <c r="F91" s="54" t="str">
        <f>IF($C91="","",男子様式!$G288)</f>
        <v/>
      </c>
      <c r="G91" s="54" t="str">
        <f t="shared" si="4"/>
        <v/>
      </c>
      <c r="H91" s="56" t="str">
        <f>IF($C91="","",VLOOKUP(基本登録情報!$C$7,登録データ!$I$3:$L$100,3,FALSE))</f>
        <v/>
      </c>
      <c r="I91" s="56" t="str">
        <f ca="1">IF($C91="","",VLOOKUP(OFFSET(男子様式!$L$18,3*A91,0),登録データ!$AM$2:$AN$48,2,FALSE))</f>
        <v/>
      </c>
      <c r="J91" s="54" t="str">
        <f t="shared" si="5"/>
        <v/>
      </c>
      <c r="K91" s="54" t="str">
        <f>IF(男子様式!$AF288="","",男子様式!$AF288)</f>
        <v/>
      </c>
      <c r="L91" s="54" t="str">
        <f>IF(男子様式!$AF289="","",男子様式!$AF289)</f>
        <v/>
      </c>
      <c r="M91" s="54" t="str">
        <f>IF(男子様式!$AF290="","",男子様式!$AF290)</f>
        <v/>
      </c>
    </row>
    <row r="92" spans="1:13">
      <c r="A92" s="54">
        <v>91</v>
      </c>
      <c r="B92" s="54" t="str">
        <f>IF(男子様式!$C291="","",IF(男子様式!$C291="@","@",男子様式!$C291))</f>
        <v/>
      </c>
      <c r="C92" s="54" t="str">
        <f>IF(男子様式!$C291="","",IF($B92="@","@",$B92+100000000))</f>
        <v/>
      </c>
      <c r="D92" s="54" t="str">
        <f>IF($C92="","",CONCATENATE(男子様式!$D291," ","(",男子様式!$J291,")"))</f>
        <v/>
      </c>
      <c r="E92" s="54" t="str">
        <f t="shared" si="3"/>
        <v/>
      </c>
      <c r="F92" s="54" t="str">
        <f>IF($C92="","",男子様式!$G291)</f>
        <v/>
      </c>
      <c r="G92" s="54" t="str">
        <f t="shared" si="4"/>
        <v/>
      </c>
      <c r="H92" s="56" t="str">
        <f>IF($C92="","",VLOOKUP(基本登録情報!$C$7,登録データ!$I$3:$L$100,3,FALSE))</f>
        <v/>
      </c>
      <c r="I92" s="56" t="str">
        <f ca="1">IF($C92="","",VLOOKUP(OFFSET(男子様式!$L$18,3*A92,0),登録データ!$AM$2:$AN$48,2,FALSE))</f>
        <v/>
      </c>
      <c r="J92" s="54" t="str">
        <f t="shared" si="5"/>
        <v/>
      </c>
      <c r="K92" s="54" t="str">
        <f>IF(男子様式!$AF291="","",男子様式!$AF291)</f>
        <v/>
      </c>
      <c r="L92" s="54" t="str">
        <f>IF(男子様式!$AF292="","",男子様式!$AF292)</f>
        <v/>
      </c>
      <c r="M92" s="54" t="str">
        <f>IF(男子様式!$AF293="","",男子様式!$AF293)</f>
        <v/>
      </c>
    </row>
    <row r="93" spans="1:13">
      <c r="A93" s="54">
        <v>92</v>
      </c>
      <c r="B93" s="54" t="str">
        <f>IF(男子様式!$C294="","",IF(男子様式!$C294="@","@",男子様式!$C294))</f>
        <v/>
      </c>
      <c r="C93" s="54" t="str">
        <f>IF(男子様式!$C294="","",IF($B93="@","@",$B93+100000000))</f>
        <v/>
      </c>
      <c r="D93" s="54" t="str">
        <f>IF($C93="","",CONCATENATE(男子様式!$D294," ","(",男子様式!$J294,")"))</f>
        <v/>
      </c>
      <c r="E93" s="54" t="str">
        <f t="shared" si="3"/>
        <v/>
      </c>
      <c r="F93" s="54" t="str">
        <f>IF($C93="","",男子様式!$G294)</f>
        <v/>
      </c>
      <c r="G93" s="54" t="str">
        <f t="shared" si="4"/>
        <v/>
      </c>
      <c r="H93" s="56" t="str">
        <f>IF($C93="","",VLOOKUP(基本登録情報!$C$7,登録データ!$I$3:$L$100,3,FALSE))</f>
        <v/>
      </c>
      <c r="I93" s="56" t="str">
        <f ca="1">IF($C93="","",VLOOKUP(OFFSET(男子様式!$L$18,3*A93,0),登録データ!$AM$2:$AN$48,2,FALSE))</f>
        <v/>
      </c>
      <c r="J93" s="54" t="str">
        <f t="shared" si="5"/>
        <v/>
      </c>
      <c r="K93" s="54" t="str">
        <f>IF(男子様式!$AF294="","",男子様式!$AF294)</f>
        <v/>
      </c>
      <c r="L93" s="54" t="str">
        <f>IF(男子様式!$AF295="","",男子様式!$AF295)</f>
        <v/>
      </c>
      <c r="M93" s="54" t="str">
        <f>IF(男子様式!$AF296="","",男子様式!$AF296)</f>
        <v/>
      </c>
    </row>
    <row r="94" spans="1:13">
      <c r="A94" s="54">
        <v>93</v>
      </c>
      <c r="B94" s="54" t="str">
        <f>IF(男子様式!$C297="","",IF(男子様式!$C297="@","@",男子様式!$C297))</f>
        <v/>
      </c>
      <c r="C94" s="54" t="str">
        <f>IF(男子様式!$C297="","",IF($B94="@","@",$B94+100000000))</f>
        <v/>
      </c>
      <c r="D94" s="54" t="str">
        <f>IF($C94="","",CONCATENATE(男子様式!$D297," ","(",男子様式!$J297,")"))</f>
        <v/>
      </c>
      <c r="E94" s="54" t="str">
        <f t="shared" si="3"/>
        <v/>
      </c>
      <c r="F94" s="54" t="str">
        <f>IF($C94="","",男子様式!$G297)</f>
        <v/>
      </c>
      <c r="G94" s="54" t="str">
        <f t="shared" si="4"/>
        <v/>
      </c>
      <c r="H94" s="56" t="str">
        <f>IF($C94="","",VLOOKUP(基本登録情報!$C$7,登録データ!$I$3:$L$100,3,FALSE))</f>
        <v/>
      </c>
      <c r="I94" s="56" t="str">
        <f ca="1">IF($C94="","",VLOOKUP(OFFSET(男子様式!$L$18,3*A94,0),登録データ!$AM$2:$AN$48,2,FALSE))</f>
        <v/>
      </c>
      <c r="J94" s="54" t="str">
        <f t="shared" si="5"/>
        <v/>
      </c>
      <c r="K94" s="54" t="str">
        <f>IF(男子様式!$AF297="","",男子様式!$AF297)</f>
        <v/>
      </c>
      <c r="L94" s="54" t="str">
        <f>IF(男子様式!$AF298="","",男子様式!$AF298)</f>
        <v/>
      </c>
      <c r="M94" s="54" t="str">
        <f>IF(男子様式!$AF299="","",男子様式!$AF299)</f>
        <v/>
      </c>
    </row>
    <row r="95" spans="1:13">
      <c r="A95" s="54">
        <v>94</v>
      </c>
      <c r="B95" s="54" t="str">
        <f>IF(男子様式!$C300="","",IF(男子様式!$C300="@","@",男子様式!$C300))</f>
        <v/>
      </c>
      <c r="C95" s="54" t="str">
        <f>IF(男子様式!$C300="","",IF($B95="@","@",$B95+100000000))</f>
        <v/>
      </c>
      <c r="D95" s="54" t="str">
        <f>IF($C95="","",CONCATENATE(男子様式!$D300," ","(",男子様式!$J300,")"))</f>
        <v/>
      </c>
      <c r="E95" s="54" t="str">
        <f t="shared" si="3"/>
        <v/>
      </c>
      <c r="F95" s="54" t="str">
        <f>IF($C95="","",男子様式!$G300)</f>
        <v/>
      </c>
      <c r="G95" s="54" t="str">
        <f t="shared" si="4"/>
        <v/>
      </c>
      <c r="H95" s="56" t="str">
        <f>IF($C95="","",VLOOKUP(基本登録情報!$C$7,登録データ!$I$3:$L$100,3,FALSE))</f>
        <v/>
      </c>
      <c r="I95" s="56" t="str">
        <f ca="1">IF($C95="","",VLOOKUP(OFFSET(男子様式!$L$18,3*A95,0),登録データ!$AM$2:$AN$48,2,FALSE))</f>
        <v/>
      </c>
      <c r="J95" s="54" t="str">
        <f t="shared" si="5"/>
        <v/>
      </c>
      <c r="K95" s="54" t="str">
        <f>IF(男子様式!$AF300="","",男子様式!$AF300)</f>
        <v/>
      </c>
      <c r="L95" s="54" t="str">
        <f>IF(男子様式!$AF301="","",男子様式!$AF301)</f>
        <v/>
      </c>
      <c r="M95" s="54" t="str">
        <f>IF(男子様式!$AF302="","",男子様式!$AF302)</f>
        <v/>
      </c>
    </row>
    <row r="96" spans="1:13">
      <c r="A96" s="54">
        <v>95</v>
      </c>
      <c r="B96" s="54" t="str">
        <f>IF(男子様式!$C303="","",IF(男子様式!$C303="@","@",男子様式!$C303))</f>
        <v/>
      </c>
      <c r="C96" s="54" t="str">
        <f>IF(男子様式!$C303="","",IF($B96="@","@",$B96+100000000))</f>
        <v/>
      </c>
      <c r="D96" s="54" t="str">
        <f>IF($C96="","",CONCATENATE(男子様式!$D303," ","(",男子様式!$J303,")"))</f>
        <v/>
      </c>
      <c r="E96" s="54" t="str">
        <f t="shared" si="3"/>
        <v/>
      </c>
      <c r="F96" s="54" t="str">
        <f>IF($C96="","",男子様式!$G303)</f>
        <v/>
      </c>
      <c r="G96" s="54" t="str">
        <f t="shared" si="4"/>
        <v/>
      </c>
      <c r="H96" s="56" t="str">
        <f>IF($C96="","",VLOOKUP(基本登録情報!$C$7,登録データ!$I$3:$L$100,3,FALSE))</f>
        <v/>
      </c>
      <c r="I96" s="56" t="str">
        <f ca="1">IF($C96="","",VLOOKUP(OFFSET(男子様式!$L$18,3*A96,0),登録データ!$AM$2:$AN$48,2,FALSE))</f>
        <v/>
      </c>
      <c r="J96" s="54" t="str">
        <f t="shared" si="5"/>
        <v/>
      </c>
      <c r="K96" s="54" t="str">
        <f>IF(男子様式!$AF303="","",男子様式!$AF303)</f>
        <v/>
      </c>
      <c r="L96" s="54" t="str">
        <f>IF(男子様式!$AF304="","",男子様式!$AF304)</f>
        <v/>
      </c>
      <c r="M96" s="54" t="str">
        <f>IF(男子様式!$AF305="","",男子様式!$AF305)</f>
        <v/>
      </c>
    </row>
    <row r="97" spans="1:13">
      <c r="A97" s="54">
        <v>96</v>
      </c>
      <c r="B97" s="54" t="str">
        <f>IF(男子様式!$C306="","",IF(男子様式!$C306="@","@",男子様式!$C306))</f>
        <v/>
      </c>
      <c r="C97" s="54" t="str">
        <f>IF(男子様式!$C306="","",IF($B97="@","@",$B97+100000000))</f>
        <v/>
      </c>
      <c r="D97" s="54" t="str">
        <f>IF($C97="","",CONCATENATE(男子様式!$D306," ","(",男子様式!$J306,")"))</f>
        <v/>
      </c>
      <c r="E97" s="54" t="str">
        <f t="shared" si="3"/>
        <v/>
      </c>
      <c r="F97" s="54" t="str">
        <f>IF($C97="","",男子様式!$G306)</f>
        <v/>
      </c>
      <c r="G97" s="54" t="str">
        <f t="shared" si="4"/>
        <v/>
      </c>
      <c r="H97" s="56" t="str">
        <f>IF($C97="","",VLOOKUP(基本登録情報!$C$7,登録データ!$I$3:$L$100,3,FALSE))</f>
        <v/>
      </c>
      <c r="I97" s="56" t="str">
        <f ca="1">IF($C97="","",VLOOKUP(OFFSET(男子様式!$L$18,3*A97,0),登録データ!$AM$2:$AN$48,2,FALSE))</f>
        <v/>
      </c>
      <c r="J97" s="54" t="str">
        <f t="shared" si="5"/>
        <v/>
      </c>
      <c r="K97" s="54" t="str">
        <f>IF(男子様式!$AF306="","",男子様式!$AF306)</f>
        <v/>
      </c>
      <c r="L97" s="54" t="str">
        <f>IF(男子様式!$AF307="","",男子様式!$AF307)</f>
        <v/>
      </c>
      <c r="M97" s="54" t="str">
        <f>IF(男子様式!$AF308="","",男子様式!$AF308)</f>
        <v/>
      </c>
    </row>
    <row r="98" spans="1:13">
      <c r="A98" s="54">
        <v>97</v>
      </c>
      <c r="B98" s="54" t="str">
        <f>IF(男子様式!$C309="","",IF(男子様式!$C309="@","@",男子様式!$C309))</f>
        <v/>
      </c>
      <c r="C98" s="54" t="str">
        <f>IF(男子様式!$C309="","",IF($B98="@","@",$B98+100000000))</f>
        <v/>
      </c>
      <c r="D98" s="54" t="str">
        <f>IF($C98="","",CONCATENATE(男子様式!$D309," ","(",男子様式!$J309,")"))</f>
        <v/>
      </c>
      <c r="E98" s="54" t="str">
        <f t="shared" si="3"/>
        <v/>
      </c>
      <c r="F98" s="54" t="str">
        <f>IF($C98="","",男子様式!$G309)</f>
        <v/>
      </c>
      <c r="G98" s="54" t="str">
        <f t="shared" si="4"/>
        <v/>
      </c>
      <c r="H98" s="56" t="str">
        <f>IF($C98="","",VLOOKUP(基本登録情報!$C$7,登録データ!$I$3:$L$100,3,FALSE))</f>
        <v/>
      </c>
      <c r="I98" s="56" t="str">
        <f ca="1">IF($C98="","",VLOOKUP(OFFSET(男子様式!$L$18,3*A98,0),登録データ!$AM$2:$AN$48,2,FALSE))</f>
        <v/>
      </c>
      <c r="J98" s="54" t="str">
        <f t="shared" si="5"/>
        <v/>
      </c>
      <c r="K98" s="54" t="str">
        <f>IF(男子様式!$AF309="","",男子様式!$AF309)</f>
        <v/>
      </c>
      <c r="L98" s="54" t="str">
        <f>IF(男子様式!$AF310="","",男子様式!$AF310)</f>
        <v/>
      </c>
      <c r="M98" s="54" t="str">
        <f>IF(男子様式!$AF311="","",男子様式!$AF311)</f>
        <v/>
      </c>
    </row>
    <row r="99" spans="1:13">
      <c r="A99" s="54">
        <v>98</v>
      </c>
      <c r="B99" s="54" t="str">
        <f>IF(男子様式!$C312="","",IF(男子様式!$C312="@","@",男子様式!$C312))</f>
        <v/>
      </c>
      <c r="C99" s="54" t="str">
        <f>IF(男子様式!$C312="","",IF($B99="@","@",$B99+100000000))</f>
        <v/>
      </c>
      <c r="D99" s="54" t="str">
        <f>IF($C99="","",CONCATENATE(男子様式!$D312," ","(",男子様式!$J312,")"))</f>
        <v/>
      </c>
      <c r="E99" s="54" t="str">
        <f t="shared" si="3"/>
        <v/>
      </c>
      <c r="F99" s="54" t="str">
        <f>IF($C99="","",男子様式!$G312)</f>
        <v/>
      </c>
      <c r="G99" s="54" t="str">
        <f t="shared" si="4"/>
        <v/>
      </c>
      <c r="H99" s="56" t="str">
        <f>IF($C99="","",VLOOKUP(基本登録情報!$C$7,登録データ!$I$3:$L$100,3,FALSE))</f>
        <v/>
      </c>
      <c r="I99" s="56" t="str">
        <f ca="1">IF($C99="","",VLOOKUP(OFFSET(男子様式!$L$18,3*A99,0),登録データ!$AM$2:$AN$48,2,FALSE))</f>
        <v/>
      </c>
      <c r="J99" s="54" t="str">
        <f t="shared" si="5"/>
        <v/>
      </c>
      <c r="K99" s="54" t="str">
        <f>IF(男子様式!$AF312="","",男子様式!$AF312)</f>
        <v/>
      </c>
      <c r="L99" s="54" t="str">
        <f>IF(男子様式!$AF313="","",男子様式!$AF313)</f>
        <v/>
      </c>
      <c r="M99" s="54" t="str">
        <f>IF(男子様式!$AF314="","",男子様式!$AF314)</f>
        <v/>
      </c>
    </row>
    <row r="100" spans="1:13">
      <c r="A100" s="54">
        <v>99</v>
      </c>
      <c r="B100" s="54" t="str">
        <f>IF(男子様式!$C315="","",IF(男子様式!$C315="@","@",男子様式!$C315))</f>
        <v/>
      </c>
      <c r="C100" s="54" t="str">
        <f>IF(男子様式!$C315="","",IF($B100="@","@",$B100+100000000))</f>
        <v/>
      </c>
      <c r="D100" s="54" t="str">
        <f>IF($C100="","",CONCATENATE(男子様式!$D315," ","(",男子様式!$J315,")"))</f>
        <v/>
      </c>
      <c r="E100" s="54" t="str">
        <f t="shared" si="3"/>
        <v/>
      </c>
      <c r="F100" s="54" t="str">
        <f>IF($C100="","",男子様式!$G315)</f>
        <v/>
      </c>
      <c r="G100" s="54" t="str">
        <f t="shared" si="4"/>
        <v/>
      </c>
      <c r="H100" s="56" t="str">
        <f>IF($C100="","",VLOOKUP(基本登録情報!$C$7,登録データ!$I$3:$L$100,3,FALSE))</f>
        <v/>
      </c>
      <c r="I100" s="56" t="str">
        <f ca="1">IF($C100="","",VLOOKUP(OFFSET(男子様式!$L$18,3*A100,0),登録データ!$AM$2:$AN$48,2,FALSE))</f>
        <v/>
      </c>
      <c r="J100" s="54" t="str">
        <f t="shared" si="5"/>
        <v/>
      </c>
      <c r="K100" s="54" t="str">
        <f>IF(男子様式!$AF315="","",男子様式!$AF315)</f>
        <v/>
      </c>
      <c r="L100" s="54" t="str">
        <f>IF(男子様式!$AF316="","",男子様式!$AF316)</f>
        <v/>
      </c>
      <c r="M100" s="54" t="str">
        <f>IF(男子様式!$AF317="","",男子様式!$AF317)</f>
        <v/>
      </c>
    </row>
    <row r="101" spans="1:13">
      <c r="A101" s="54">
        <v>100</v>
      </c>
      <c r="B101" s="54" t="str">
        <f>IF(男子様式!$C318="","",IF(男子様式!$C318="@","@",男子様式!$C318))</f>
        <v/>
      </c>
      <c r="C101" s="54" t="str">
        <f>IF(男子様式!$C318="","",IF($B101="@","@",$B101+100000000))</f>
        <v/>
      </c>
      <c r="D101" s="54" t="str">
        <f>IF($C101="","",CONCATENATE(男子様式!$D318," ","(",男子様式!$J318,")"))</f>
        <v/>
      </c>
      <c r="E101" s="54" t="str">
        <f t="shared" si="3"/>
        <v/>
      </c>
      <c r="F101" s="54" t="str">
        <f>IF($C101="","",男子様式!$G318)</f>
        <v/>
      </c>
      <c r="G101" s="54" t="str">
        <f t="shared" si="4"/>
        <v/>
      </c>
      <c r="H101" s="56" t="str">
        <f>IF($C101="","",VLOOKUP(基本登録情報!$C$7,登録データ!$I$3:$L$100,3,FALSE))</f>
        <v/>
      </c>
      <c r="I101" s="56" t="str">
        <f ca="1">IF($C101="","",VLOOKUP(OFFSET(男子様式!$L$18,3*A101,0),登録データ!$AM$2:$AN$48,2,FALSE))</f>
        <v/>
      </c>
      <c r="J101" s="54" t="str">
        <f t="shared" si="5"/>
        <v/>
      </c>
      <c r="K101" s="54" t="str">
        <f>IF(男子様式!$AF318="","",男子様式!$AF318)</f>
        <v/>
      </c>
      <c r="L101" s="54" t="str">
        <f>IF(男子様式!$AF319="","",男子様式!$AF319)</f>
        <v/>
      </c>
      <c r="M101" s="54" t="str">
        <f>IF(男子様式!$AF320="","",男子様式!$AF320)</f>
        <v/>
      </c>
    </row>
    <row r="102" spans="1:13">
      <c r="A102" s="54">
        <v>101</v>
      </c>
      <c r="B102" s="54" t="str">
        <f>IF(男子様式!$C321="","",IF(男子様式!$C321="@","@",男子様式!$C321))</f>
        <v/>
      </c>
      <c r="C102" s="54" t="str">
        <f>IF(男子様式!$C321="","",IF($B102="@","@",$B102+100000000))</f>
        <v/>
      </c>
      <c r="D102" s="54" t="str">
        <f>IF($C102="","",CONCATENATE(男子様式!$D321," ","(",男子様式!$J321,")"))</f>
        <v/>
      </c>
      <c r="E102" s="54" t="str">
        <f t="shared" si="3"/>
        <v/>
      </c>
      <c r="F102" s="54" t="str">
        <f>IF($C102="","",男子様式!$G321)</f>
        <v/>
      </c>
      <c r="G102" s="54" t="str">
        <f t="shared" si="4"/>
        <v/>
      </c>
      <c r="H102" s="56" t="str">
        <f>IF($C102="","",VLOOKUP(基本登録情報!$C$7,登録データ!$I$3:$L$100,3,FALSE))</f>
        <v/>
      </c>
      <c r="I102" s="56" t="str">
        <f ca="1">IF($C102="","",VLOOKUP(OFFSET(男子様式!$L$18,3*A102,0),登録データ!$AM$2:$AN$48,2,FALSE))</f>
        <v/>
      </c>
      <c r="J102" s="54" t="str">
        <f t="shared" si="5"/>
        <v/>
      </c>
      <c r="K102" s="54" t="str">
        <f>IF(男子様式!$AF321="","",男子様式!$AF321)</f>
        <v/>
      </c>
      <c r="L102" s="54" t="str">
        <f>IF(男子様式!$AF322="","",男子様式!$AF322)</f>
        <v/>
      </c>
      <c r="M102" s="54" t="str">
        <f>IF(男子様式!$AF323="","",男子様式!$AF323)</f>
        <v/>
      </c>
    </row>
    <row r="103" spans="1:13">
      <c r="A103" s="54">
        <v>102</v>
      </c>
      <c r="B103" s="54" t="str">
        <f>IF(男子様式!$C324="","",IF(男子様式!$C324="@","@",男子様式!$C324))</f>
        <v/>
      </c>
      <c r="C103" s="54" t="str">
        <f>IF(男子様式!$C324="","",IF($B103="@","@",$B103+100000000))</f>
        <v/>
      </c>
      <c r="D103" s="54" t="str">
        <f>IF($C103="","",CONCATENATE(男子様式!$D324," ","(",男子様式!$J324,")"))</f>
        <v/>
      </c>
      <c r="E103" s="54" t="str">
        <f t="shared" si="3"/>
        <v/>
      </c>
      <c r="F103" s="54" t="str">
        <f>IF($C103="","",男子様式!$G324)</f>
        <v/>
      </c>
      <c r="G103" s="54" t="str">
        <f t="shared" si="4"/>
        <v/>
      </c>
      <c r="H103" s="56" t="str">
        <f>IF($C103="","",VLOOKUP(基本登録情報!$C$7,登録データ!$I$3:$L$100,3,FALSE))</f>
        <v/>
      </c>
      <c r="I103" s="56" t="str">
        <f ca="1">IF($C103="","",VLOOKUP(OFFSET(男子様式!$L$18,3*A103,0),登録データ!$AM$2:$AN$48,2,FALSE))</f>
        <v/>
      </c>
      <c r="J103" s="54" t="str">
        <f t="shared" si="5"/>
        <v/>
      </c>
      <c r="K103" s="54" t="str">
        <f>IF(男子様式!$AF324="","",男子様式!$AF324)</f>
        <v/>
      </c>
      <c r="L103" s="54" t="str">
        <f>IF(男子様式!$AF325="","",男子様式!$AF325)</f>
        <v/>
      </c>
      <c r="M103" s="54" t="str">
        <f>IF(男子様式!$AF326="","",男子様式!$AF326)</f>
        <v/>
      </c>
    </row>
    <row r="104" spans="1:13">
      <c r="A104" s="54">
        <v>103</v>
      </c>
      <c r="B104" s="54" t="str">
        <f>IF(男子様式!$C327="","",IF(男子様式!$C327="@","@",男子様式!$C327))</f>
        <v/>
      </c>
      <c r="C104" s="54" t="str">
        <f>IF(男子様式!$C327="","",IF($B104="@","@",$B104+100000000))</f>
        <v/>
      </c>
      <c r="D104" s="54" t="str">
        <f>IF($C104="","",CONCATENATE(男子様式!$D327," ","(",男子様式!$J327,")"))</f>
        <v/>
      </c>
      <c r="E104" s="54" t="str">
        <f t="shared" si="3"/>
        <v/>
      </c>
      <c r="F104" s="54" t="str">
        <f>IF($C104="","",男子様式!$G327)</f>
        <v/>
      </c>
      <c r="G104" s="54" t="str">
        <f t="shared" si="4"/>
        <v/>
      </c>
      <c r="H104" s="56" t="str">
        <f>IF($C104="","",VLOOKUP(基本登録情報!$C$7,登録データ!$I$3:$L$100,3,FALSE))</f>
        <v/>
      </c>
      <c r="I104" s="56" t="str">
        <f ca="1">IF($C104="","",VLOOKUP(OFFSET(男子様式!$L$18,3*A104,0),登録データ!$AM$2:$AN$48,2,FALSE))</f>
        <v/>
      </c>
      <c r="J104" s="54" t="str">
        <f t="shared" si="5"/>
        <v/>
      </c>
      <c r="K104" s="54" t="str">
        <f>IF(男子様式!$AF327="","",男子様式!$AF327)</f>
        <v/>
      </c>
      <c r="L104" s="54" t="str">
        <f>IF(男子様式!$AF328="","",男子様式!$AF328)</f>
        <v/>
      </c>
      <c r="M104" s="54" t="str">
        <f>IF(男子様式!$AF329="","",男子様式!$AF329)</f>
        <v/>
      </c>
    </row>
    <row r="105" spans="1:13">
      <c r="A105" s="54">
        <v>104</v>
      </c>
      <c r="B105" s="54" t="str">
        <f>IF(男子様式!$C330="","",IF(男子様式!$C330="@","@",男子様式!$C330))</f>
        <v/>
      </c>
      <c r="C105" s="54" t="str">
        <f>IF(男子様式!$C330="","",IF($B105="@","@",$B105+100000000))</f>
        <v/>
      </c>
      <c r="D105" s="54" t="str">
        <f>IF($C105="","",CONCATENATE(男子様式!$D330," ","(",男子様式!$J330,")"))</f>
        <v/>
      </c>
      <c r="E105" s="54" t="str">
        <f t="shared" si="3"/>
        <v/>
      </c>
      <c r="F105" s="54" t="str">
        <f>IF($C105="","",男子様式!$G330)</f>
        <v/>
      </c>
      <c r="G105" s="54" t="str">
        <f t="shared" si="4"/>
        <v/>
      </c>
      <c r="H105" s="56" t="str">
        <f>IF($C105="","",VLOOKUP(基本登録情報!$C$7,登録データ!$I$3:$L$100,3,FALSE))</f>
        <v/>
      </c>
      <c r="I105" s="56" t="str">
        <f ca="1">IF($C105="","",VLOOKUP(OFFSET(男子様式!$L$18,3*A105,0),登録データ!$AM$2:$AN$48,2,FALSE))</f>
        <v/>
      </c>
      <c r="J105" s="54" t="str">
        <f t="shared" si="5"/>
        <v/>
      </c>
      <c r="K105" s="54" t="str">
        <f>IF(男子様式!$AF330="","",男子様式!$AF330)</f>
        <v/>
      </c>
      <c r="L105" s="54" t="str">
        <f>IF(男子様式!$AF331="","",男子様式!$AF331)</f>
        <v/>
      </c>
      <c r="M105" s="54" t="str">
        <f>IF(男子様式!$AF332="","",男子様式!$AF332)</f>
        <v/>
      </c>
    </row>
    <row r="106" spans="1:13">
      <c r="A106" s="54">
        <v>105</v>
      </c>
      <c r="B106" s="54" t="str">
        <f>IF(男子様式!$C333="","",IF(男子様式!$C333="@","@",男子様式!$C333))</f>
        <v/>
      </c>
      <c r="C106" s="54" t="str">
        <f>IF(男子様式!$C333="","",IF($B106="@","@",$B106+100000000))</f>
        <v/>
      </c>
      <c r="D106" s="54" t="str">
        <f>IF($C106="","",CONCATENATE(男子様式!$D333," ","(",男子様式!$J333,")"))</f>
        <v/>
      </c>
      <c r="E106" s="54" t="str">
        <f t="shared" si="3"/>
        <v/>
      </c>
      <c r="F106" s="54" t="str">
        <f>IF($C106="","",男子様式!$G333)</f>
        <v/>
      </c>
      <c r="G106" s="54" t="str">
        <f t="shared" si="4"/>
        <v/>
      </c>
      <c r="H106" s="56" t="str">
        <f>IF($C106="","",VLOOKUP(基本登録情報!$C$7,登録データ!$I$3:$L$100,3,FALSE))</f>
        <v/>
      </c>
      <c r="I106" s="56" t="str">
        <f ca="1">IF($C106="","",VLOOKUP(OFFSET(男子様式!$L$18,3*A106,0),登録データ!$AM$2:$AN$48,2,FALSE))</f>
        <v/>
      </c>
      <c r="J106" s="54" t="str">
        <f t="shared" si="5"/>
        <v/>
      </c>
      <c r="K106" s="54" t="str">
        <f>IF(男子様式!$AF333="","",男子様式!$AF333)</f>
        <v/>
      </c>
      <c r="L106" s="54" t="str">
        <f>IF(男子様式!$AF334="","",男子様式!$AF334)</f>
        <v/>
      </c>
      <c r="M106" s="54" t="str">
        <f>IF(男子様式!$AF335="","",男子様式!$AF335)</f>
        <v/>
      </c>
    </row>
    <row r="107" spans="1:13">
      <c r="A107" s="54">
        <v>106</v>
      </c>
      <c r="B107" s="54" t="str">
        <f>IF(男子様式!$C336="","",IF(男子様式!$C336="@","@",男子様式!$C336))</f>
        <v/>
      </c>
      <c r="C107" s="54" t="str">
        <f>IF(男子様式!$C336="","",IF($B107="@","@",$B107+100000000))</f>
        <v/>
      </c>
      <c r="D107" s="54" t="str">
        <f>IF($C107="","",CONCATENATE(男子様式!$D336," ","(",男子様式!$J336,")"))</f>
        <v/>
      </c>
      <c r="E107" s="54" t="str">
        <f t="shared" si="3"/>
        <v/>
      </c>
      <c r="F107" s="54" t="str">
        <f>IF($C107="","",男子様式!$G336)</f>
        <v/>
      </c>
      <c r="G107" s="54" t="str">
        <f t="shared" si="4"/>
        <v/>
      </c>
      <c r="H107" s="56" t="str">
        <f>IF($C107="","",VLOOKUP(基本登録情報!$C$7,登録データ!$I$3:$L$100,3,FALSE))</f>
        <v/>
      </c>
      <c r="I107" s="56" t="str">
        <f ca="1">IF($C107="","",VLOOKUP(OFFSET(男子様式!$L$18,3*A107,0),登録データ!$AM$2:$AN$48,2,FALSE))</f>
        <v/>
      </c>
      <c r="J107" s="54" t="str">
        <f t="shared" si="5"/>
        <v/>
      </c>
      <c r="K107" s="54" t="str">
        <f>IF(男子様式!$AF336="","",男子様式!$AF336)</f>
        <v/>
      </c>
      <c r="L107" s="54" t="str">
        <f>IF(男子様式!$AF337="","",男子様式!$AF337)</f>
        <v/>
      </c>
      <c r="M107" s="54" t="str">
        <f>IF(男子様式!$AF338="","",男子様式!$AF338)</f>
        <v/>
      </c>
    </row>
    <row r="108" spans="1:13">
      <c r="A108" s="54">
        <v>107</v>
      </c>
      <c r="B108" s="54" t="str">
        <f>IF(男子様式!$C339="","",IF(男子様式!$C339="@","@",男子様式!$C339))</f>
        <v/>
      </c>
      <c r="C108" s="54" t="str">
        <f>IF(男子様式!$C339="","",IF($B108="@","@",$B108+100000000))</f>
        <v/>
      </c>
      <c r="D108" s="54" t="str">
        <f>IF($C108="","",CONCATENATE(男子様式!$D339," ","(",男子様式!$J339,")"))</f>
        <v/>
      </c>
      <c r="E108" s="54" t="str">
        <f t="shared" si="3"/>
        <v/>
      </c>
      <c r="F108" s="54" t="str">
        <f>IF($C108="","",男子様式!$G339)</f>
        <v/>
      </c>
      <c r="G108" s="54" t="str">
        <f t="shared" si="4"/>
        <v/>
      </c>
      <c r="H108" s="56" t="str">
        <f>IF($C108="","",VLOOKUP(基本登録情報!$C$7,登録データ!$I$3:$L$100,3,FALSE))</f>
        <v/>
      </c>
      <c r="I108" s="56" t="str">
        <f ca="1">IF($C108="","",VLOOKUP(OFFSET(男子様式!$L$18,3*A108,0),登録データ!$AM$2:$AN$48,2,FALSE))</f>
        <v/>
      </c>
      <c r="J108" s="54" t="str">
        <f t="shared" si="5"/>
        <v/>
      </c>
      <c r="K108" s="54" t="str">
        <f>IF(男子様式!$AF339="","",男子様式!$AF339)</f>
        <v/>
      </c>
      <c r="L108" s="54" t="str">
        <f>IF(男子様式!$AF340="","",男子様式!$AF340)</f>
        <v/>
      </c>
      <c r="M108" s="54" t="str">
        <f>IF(男子様式!$AF341="","",男子様式!$AF341)</f>
        <v/>
      </c>
    </row>
    <row r="109" spans="1:13">
      <c r="A109" s="54">
        <v>108</v>
      </c>
      <c r="B109" s="54" t="str">
        <f>IF(男子様式!$C342="","",IF(男子様式!$C342="@","@",男子様式!$C342))</f>
        <v/>
      </c>
      <c r="C109" s="54" t="str">
        <f>IF(男子様式!$C342="","",IF($B109="@","@",$B109+100000000))</f>
        <v/>
      </c>
      <c r="D109" s="54" t="str">
        <f>IF($C109="","",CONCATENATE(男子様式!$D342," ","(",男子様式!$J342,")"))</f>
        <v/>
      </c>
      <c r="E109" s="54" t="str">
        <f t="shared" si="3"/>
        <v/>
      </c>
      <c r="F109" s="54" t="str">
        <f>IF($C109="","",男子様式!$G342)</f>
        <v/>
      </c>
      <c r="G109" s="54" t="str">
        <f t="shared" si="4"/>
        <v/>
      </c>
      <c r="H109" s="56" t="str">
        <f>IF($C109="","",VLOOKUP(基本登録情報!$C$7,登録データ!$I$3:$L$100,3,FALSE))</f>
        <v/>
      </c>
      <c r="I109" s="56" t="str">
        <f ca="1">IF($C109="","",VLOOKUP(OFFSET(男子様式!$L$18,3*A109,0),登録データ!$AM$2:$AN$48,2,FALSE))</f>
        <v/>
      </c>
      <c r="J109" s="54" t="str">
        <f t="shared" si="5"/>
        <v/>
      </c>
      <c r="K109" s="54" t="str">
        <f>IF(男子様式!$AF342="","",男子様式!$AF342)</f>
        <v/>
      </c>
      <c r="L109" s="54" t="str">
        <f>IF(男子様式!$AF343="","",男子様式!$AF343)</f>
        <v/>
      </c>
      <c r="M109" s="54" t="str">
        <f>IF(男子様式!$AF344="","",男子様式!$AF344)</f>
        <v/>
      </c>
    </row>
    <row r="110" spans="1:13">
      <c r="A110" s="54">
        <v>109</v>
      </c>
      <c r="B110" s="54" t="str">
        <f>IF(男子様式!$C345="","",IF(男子様式!$C345="@","@",男子様式!$C345))</f>
        <v/>
      </c>
      <c r="C110" s="54" t="str">
        <f>IF(男子様式!$C345="","",IF($B110="@","@",$B110+100000000))</f>
        <v/>
      </c>
      <c r="D110" s="54" t="str">
        <f>IF($C110="","",CONCATENATE(男子様式!$D345," ","(",男子様式!$J345,")"))</f>
        <v/>
      </c>
      <c r="E110" s="54" t="str">
        <f t="shared" si="3"/>
        <v/>
      </c>
      <c r="F110" s="54" t="str">
        <f>IF($C110="","",男子様式!$G345)</f>
        <v/>
      </c>
      <c r="G110" s="54" t="str">
        <f t="shared" si="4"/>
        <v/>
      </c>
      <c r="H110" s="56" t="str">
        <f>IF($C110="","",VLOOKUP(基本登録情報!$C$7,登録データ!$I$3:$L$100,3,FALSE))</f>
        <v/>
      </c>
      <c r="I110" s="56" t="str">
        <f ca="1">IF($C110="","",VLOOKUP(OFFSET(男子様式!$L$18,3*A110,0),登録データ!$AM$2:$AN$48,2,FALSE))</f>
        <v/>
      </c>
      <c r="J110" s="54" t="str">
        <f t="shared" si="5"/>
        <v/>
      </c>
      <c r="K110" s="54" t="str">
        <f>IF(男子様式!$AF345="","",男子様式!$AF345)</f>
        <v/>
      </c>
      <c r="L110" s="54" t="str">
        <f>IF(男子様式!$AF346="","",男子様式!$AF346)</f>
        <v/>
      </c>
      <c r="M110" s="54" t="str">
        <f>IF(男子様式!$AF347="","",男子様式!$AF347)</f>
        <v/>
      </c>
    </row>
    <row r="111" spans="1:13">
      <c r="A111" s="54">
        <v>110</v>
      </c>
      <c r="B111" s="54" t="str">
        <f>IF(男子様式!$C348="","",IF(男子様式!$C348="@","@",男子様式!$C348))</f>
        <v/>
      </c>
      <c r="C111" s="54" t="str">
        <f>IF(男子様式!$C348="","",IF($B111="@","@",$B111+100000000))</f>
        <v/>
      </c>
      <c r="D111" s="54" t="str">
        <f>IF($C111="","",CONCATENATE(男子様式!$D348," ","(",男子様式!$J348,")"))</f>
        <v/>
      </c>
      <c r="E111" s="54" t="str">
        <f t="shared" si="3"/>
        <v/>
      </c>
      <c r="F111" s="54" t="str">
        <f>IF($C111="","",男子様式!$G348)</f>
        <v/>
      </c>
      <c r="G111" s="54" t="str">
        <f t="shared" si="4"/>
        <v/>
      </c>
      <c r="H111" s="56" t="str">
        <f>IF($C111="","",VLOOKUP(基本登録情報!$C$7,登録データ!$I$3:$L$100,3,FALSE))</f>
        <v/>
      </c>
      <c r="I111" s="56" t="str">
        <f ca="1">IF($C111="","",VLOOKUP(OFFSET(男子様式!$L$18,3*A111,0),登録データ!$AM$2:$AN$48,2,FALSE))</f>
        <v/>
      </c>
      <c r="J111" s="54" t="str">
        <f t="shared" si="5"/>
        <v/>
      </c>
      <c r="K111" s="54" t="str">
        <f>IF(男子様式!$AF348="","",男子様式!$AF348)</f>
        <v/>
      </c>
      <c r="L111" s="54" t="str">
        <f>IF(男子様式!$AF349="","",男子様式!$AF349)</f>
        <v/>
      </c>
      <c r="M111" s="54" t="str">
        <f>IF(男子様式!$AF350="","",男子様式!$AF350)</f>
        <v/>
      </c>
    </row>
    <row r="112" spans="1:13">
      <c r="A112" s="54">
        <v>111</v>
      </c>
      <c r="B112" s="54" t="str">
        <f>IF(男子様式!$C351="","",IF(男子様式!$C351="@","@",男子様式!$C351))</f>
        <v/>
      </c>
      <c r="C112" s="54" t="str">
        <f>IF(男子様式!$C351="","",IF($B112="@","@",$B112+100000000))</f>
        <v/>
      </c>
      <c r="D112" s="54" t="str">
        <f>IF($C112="","",CONCATENATE(男子様式!$D351," ","(",男子様式!$J351,")"))</f>
        <v/>
      </c>
      <c r="E112" s="54" t="str">
        <f t="shared" si="3"/>
        <v/>
      </c>
      <c r="F112" s="54" t="str">
        <f>IF($C112="","",男子様式!$G351)</f>
        <v/>
      </c>
      <c r="G112" s="54" t="str">
        <f t="shared" si="4"/>
        <v/>
      </c>
      <c r="H112" s="56" t="str">
        <f>IF($C112="","",VLOOKUP(基本登録情報!$C$7,登録データ!$I$3:$L$100,3,FALSE))</f>
        <v/>
      </c>
      <c r="I112" s="56" t="str">
        <f ca="1">IF($C112="","",VLOOKUP(OFFSET(男子様式!$L$18,3*A112,0),登録データ!$AM$2:$AN$48,2,FALSE))</f>
        <v/>
      </c>
      <c r="J112" s="54" t="str">
        <f t="shared" si="5"/>
        <v/>
      </c>
      <c r="K112" s="54" t="str">
        <f>IF(男子様式!$AF351="","",男子様式!$AF351)</f>
        <v/>
      </c>
      <c r="L112" s="54" t="str">
        <f>IF(男子様式!$AF352="","",男子様式!$AF352)</f>
        <v/>
      </c>
      <c r="M112" s="54" t="str">
        <f>IF(男子様式!$AF353="","",男子様式!$AF353)</f>
        <v/>
      </c>
    </row>
    <row r="113" spans="1:13">
      <c r="A113" s="54">
        <v>112</v>
      </c>
      <c r="B113" s="54" t="str">
        <f>IF(男子様式!$C354="","",IF(男子様式!$C354="@","@",男子様式!$C354))</f>
        <v/>
      </c>
      <c r="C113" s="54" t="str">
        <f>IF(男子様式!$C354="","",IF($B113="@","@",$B113+100000000))</f>
        <v/>
      </c>
      <c r="D113" s="54" t="str">
        <f>IF($C113="","",CONCATENATE(男子様式!$D354," ","(",男子様式!$J354,")"))</f>
        <v/>
      </c>
      <c r="E113" s="54" t="str">
        <f t="shared" si="3"/>
        <v/>
      </c>
      <c r="F113" s="54" t="str">
        <f>IF($C113="","",男子様式!$G354)</f>
        <v/>
      </c>
      <c r="G113" s="54" t="str">
        <f t="shared" si="4"/>
        <v/>
      </c>
      <c r="H113" s="56" t="str">
        <f>IF($C113="","",VLOOKUP(基本登録情報!$C$7,登録データ!$I$3:$L$100,3,FALSE))</f>
        <v/>
      </c>
      <c r="I113" s="56" t="str">
        <f ca="1">IF($C113="","",VLOOKUP(OFFSET(男子様式!$L$18,3*A113,0),登録データ!$AM$2:$AN$48,2,FALSE))</f>
        <v/>
      </c>
      <c r="J113" s="54" t="str">
        <f t="shared" si="5"/>
        <v/>
      </c>
      <c r="K113" s="54" t="str">
        <f>IF(男子様式!$AF354="","",男子様式!$AF354)</f>
        <v/>
      </c>
      <c r="L113" s="54" t="str">
        <f>IF(男子様式!$AF355="","",男子様式!$AF355)</f>
        <v/>
      </c>
      <c r="M113" s="54" t="str">
        <f>IF(男子様式!$AF356="","",男子様式!$AF356)</f>
        <v/>
      </c>
    </row>
    <row r="114" spans="1:13">
      <c r="A114" s="54">
        <v>113</v>
      </c>
      <c r="B114" s="54" t="str">
        <f>IF(男子様式!$C357="","",IF(男子様式!$C357="@","@",男子様式!$C357))</f>
        <v/>
      </c>
      <c r="C114" s="54" t="str">
        <f>IF(男子様式!$C357="","",IF($B114="@","@",$B114+100000000))</f>
        <v/>
      </c>
      <c r="D114" s="54" t="str">
        <f>IF($C114="","",CONCATENATE(男子様式!$D357," ","(",男子様式!$J357,")"))</f>
        <v/>
      </c>
      <c r="E114" s="54" t="str">
        <f t="shared" si="3"/>
        <v/>
      </c>
      <c r="F114" s="54" t="str">
        <f>IF($C114="","",男子様式!$G357)</f>
        <v/>
      </c>
      <c r="G114" s="54" t="str">
        <f t="shared" si="4"/>
        <v/>
      </c>
      <c r="H114" s="56" t="str">
        <f>IF($C114="","",VLOOKUP(基本登録情報!$C$7,登録データ!$I$3:$L$100,3,FALSE))</f>
        <v/>
      </c>
      <c r="I114" s="56" t="str">
        <f ca="1">IF($C114="","",VLOOKUP(OFFSET(男子様式!$L$18,3*A114,0),登録データ!$AM$2:$AN$48,2,FALSE))</f>
        <v/>
      </c>
      <c r="J114" s="54" t="str">
        <f t="shared" si="5"/>
        <v/>
      </c>
      <c r="K114" s="54" t="str">
        <f>IF(男子様式!$AF357="","",男子様式!$AF357)</f>
        <v/>
      </c>
      <c r="L114" s="54" t="str">
        <f>IF(男子様式!$AF358="","",男子様式!$AF358)</f>
        <v/>
      </c>
      <c r="M114" s="54" t="str">
        <f>IF(男子様式!$AF359="","",男子様式!$AF359)</f>
        <v/>
      </c>
    </row>
    <row r="115" spans="1:13">
      <c r="A115" s="54">
        <v>114</v>
      </c>
      <c r="B115" s="54" t="str">
        <f>IF(男子様式!$C360="","",IF(男子様式!$C360="@","@",男子様式!$C360))</f>
        <v/>
      </c>
      <c r="C115" s="54" t="str">
        <f>IF(男子様式!$C360="","",IF($B115="@","@",$B115+100000000))</f>
        <v/>
      </c>
      <c r="D115" s="54" t="str">
        <f>IF($C115="","",CONCATENATE(男子様式!$D360," ","(",男子様式!$J360,")"))</f>
        <v/>
      </c>
      <c r="E115" s="54" t="str">
        <f t="shared" si="3"/>
        <v/>
      </c>
      <c r="F115" s="54" t="str">
        <f>IF($C115="","",男子様式!$G360)</f>
        <v/>
      </c>
      <c r="G115" s="54" t="str">
        <f t="shared" si="4"/>
        <v/>
      </c>
      <c r="H115" s="56" t="str">
        <f>IF($C115="","",VLOOKUP(基本登録情報!$C$7,登録データ!$I$3:$L$100,3,FALSE))</f>
        <v/>
      </c>
      <c r="I115" s="56" t="str">
        <f ca="1">IF($C115="","",VLOOKUP(OFFSET(男子様式!$L$18,3*A115,0),登録データ!$AM$2:$AN$48,2,FALSE))</f>
        <v/>
      </c>
      <c r="J115" s="54" t="str">
        <f t="shared" si="5"/>
        <v/>
      </c>
      <c r="K115" s="54" t="str">
        <f>IF(男子様式!$AF360="","",男子様式!$AF360)</f>
        <v/>
      </c>
      <c r="L115" s="54" t="str">
        <f>IF(男子様式!$AF361="","",男子様式!$AF361)</f>
        <v/>
      </c>
      <c r="M115" s="54" t="str">
        <f>IF(男子様式!$AF362="","",男子様式!$AF362)</f>
        <v/>
      </c>
    </row>
    <row r="116" spans="1:13">
      <c r="A116" s="54">
        <v>115</v>
      </c>
      <c r="B116" s="54" t="str">
        <f>IF(男子様式!$C363="","",IF(男子様式!$C363="@","@",男子様式!$C363))</f>
        <v/>
      </c>
      <c r="C116" s="54" t="str">
        <f>IF(男子様式!$C363="","",IF($B116="@","@",$B116+100000000))</f>
        <v/>
      </c>
      <c r="D116" s="54" t="str">
        <f>IF($C116="","",CONCATENATE(男子様式!$D363," ","(",男子様式!$J363,")"))</f>
        <v/>
      </c>
      <c r="E116" s="54" t="str">
        <f t="shared" si="3"/>
        <v/>
      </c>
      <c r="F116" s="54" t="str">
        <f>IF($C116="","",男子様式!$G363)</f>
        <v/>
      </c>
      <c r="G116" s="54" t="str">
        <f t="shared" si="4"/>
        <v/>
      </c>
      <c r="H116" s="56" t="str">
        <f>IF($C116="","",VLOOKUP(基本登録情報!$C$7,登録データ!$I$3:$L$100,3,FALSE))</f>
        <v/>
      </c>
      <c r="I116" s="56" t="str">
        <f ca="1">IF($C116="","",VLOOKUP(OFFSET(男子様式!$L$18,3*A116,0),登録データ!$AM$2:$AN$48,2,FALSE))</f>
        <v/>
      </c>
      <c r="J116" s="54" t="str">
        <f t="shared" si="5"/>
        <v/>
      </c>
      <c r="K116" s="54" t="str">
        <f>IF(男子様式!$AF363="","",男子様式!$AF363)</f>
        <v/>
      </c>
      <c r="L116" s="54" t="str">
        <f>IF(男子様式!$AF364="","",男子様式!$AF364)</f>
        <v/>
      </c>
      <c r="M116" s="54" t="str">
        <f>IF(男子様式!$AF365="","",男子様式!$AF365)</f>
        <v/>
      </c>
    </row>
    <row r="117" spans="1:13">
      <c r="A117" s="54">
        <v>116</v>
      </c>
      <c r="B117" s="54" t="str">
        <f>IF(男子様式!$C366="","",IF(男子様式!$C366="@","@",男子様式!$C366))</f>
        <v/>
      </c>
      <c r="C117" s="54" t="str">
        <f>IF(男子様式!$C366="","",IF($B117="@","@",$B117+100000000))</f>
        <v/>
      </c>
      <c r="D117" s="54" t="str">
        <f>IF($C117="","",CONCATENATE(男子様式!$D366," ","(",男子様式!$J366,")"))</f>
        <v/>
      </c>
      <c r="E117" s="54" t="str">
        <f t="shared" si="3"/>
        <v/>
      </c>
      <c r="F117" s="54" t="str">
        <f>IF($C117="","",男子様式!$G366)</f>
        <v/>
      </c>
      <c r="G117" s="54" t="str">
        <f t="shared" si="4"/>
        <v/>
      </c>
      <c r="H117" s="56" t="str">
        <f>IF($C117="","",VLOOKUP(基本登録情報!$C$7,登録データ!$I$3:$L$100,3,FALSE))</f>
        <v/>
      </c>
      <c r="I117" s="56" t="str">
        <f ca="1">IF($C117="","",VLOOKUP(OFFSET(男子様式!$L$18,3*A117,0),登録データ!$AM$2:$AN$48,2,FALSE))</f>
        <v/>
      </c>
      <c r="J117" s="54" t="str">
        <f t="shared" si="5"/>
        <v/>
      </c>
      <c r="K117" s="54" t="str">
        <f>IF(男子様式!$AF366="","",男子様式!$AF366)</f>
        <v/>
      </c>
      <c r="L117" s="54" t="str">
        <f>IF(男子様式!$AF367="","",男子様式!$AF367)</f>
        <v/>
      </c>
      <c r="M117" s="54" t="str">
        <f>IF(男子様式!$AF368="","",男子様式!$AF368)</f>
        <v/>
      </c>
    </row>
    <row r="118" spans="1:13">
      <c r="A118" s="54">
        <v>117</v>
      </c>
      <c r="B118" s="54" t="str">
        <f>IF(男子様式!$C369="","",IF(男子様式!$C369="@","@",男子様式!$C369))</f>
        <v/>
      </c>
      <c r="C118" s="54" t="str">
        <f>IF(男子様式!$C369="","",IF($B118="@","@",$B118+100000000))</f>
        <v/>
      </c>
      <c r="D118" s="54" t="str">
        <f>IF($C118="","",CONCATENATE(男子様式!$D369," ","(",男子様式!$J369,")"))</f>
        <v/>
      </c>
      <c r="E118" s="54" t="str">
        <f t="shared" si="3"/>
        <v/>
      </c>
      <c r="F118" s="54" t="str">
        <f>IF($C118="","",男子様式!$G369)</f>
        <v/>
      </c>
      <c r="G118" s="54" t="str">
        <f t="shared" si="4"/>
        <v/>
      </c>
      <c r="H118" s="56" t="str">
        <f>IF($C118="","",VLOOKUP(基本登録情報!$C$7,登録データ!$I$3:$L$100,3,FALSE))</f>
        <v/>
      </c>
      <c r="I118" s="56" t="str">
        <f ca="1">IF($C118="","",VLOOKUP(OFFSET(男子様式!$L$18,3*A118,0),登録データ!$AM$2:$AN$48,2,FALSE))</f>
        <v/>
      </c>
      <c r="J118" s="54" t="str">
        <f t="shared" si="5"/>
        <v/>
      </c>
      <c r="K118" s="54" t="str">
        <f>IF(男子様式!$AF369="","",男子様式!$AF369)</f>
        <v/>
      </c>
      <c r="L118" s="54" t="str">
        <f>IF(男子様式!$AF370="","",男子様式!$AF370)</f>
        <v/>
      </c>
      <c r="M118" s="54" t="str">
        <f>IF(男子様式!$AF371="","",男子様式!$AF371)</f>
        <v/>
      </c>
    </row>
    <row r="119" spans="1:13">
      <c r="A119" s="54">
        <v>118</v>
      </c>
      <c r="B119" s="54" t="str">
        <f>IF(男子様式!$C372="","",IF(男子様式!$C372="@","@",男子様式!$C372))</f>
        <v/>
      </c>
      <c r="C119" s="54" t="str">
        <f>IF(男子様式!$C372="","",IF($B119="@","@",$B119+100000000))</f>
        <v/>
      </c>
      <c r="D119" s="54" t="str">
        <f>IF($C119="","",CONCATENATE(男子様式!$D372," ","(",男子様式!$J372,")"))</f>
        <v/>
      </c>
      <c r="E119" s="54" t="str">
        <f t="shared" si="3"/>
        <v/>
      </c>
      <c r="F119" s="54" t="str">
        <f>IF($C119="","",男子様式!$G372)</f>
        <v/>
      </c>
      <c r="G119" s="54" t="str">
        <f t="shared" si="4"/>
        <v/>
      </c>
      <c r="H119" s="56" t="str">
        <f>IF($C119="","",VLOOKUP(基本登録情報!$C$7,登録データ!$I$3:$L$100,3,FALSE))</f>
        <v/>
      </c>
      <c r="I119" s="56" t="str">
        <f ca="1">IF($C119="","",VLOOKUP(OFFSET(男子様式!$L$18,3*A119,0),登録データ!$AM$2:$AN$48,2,FALSE))</f>
        <v/>
      </c>
      <c r="J119" s="54" t="str">
        <f t="shared" si="5"/>
        <v/>
      </c>
      <c r="K119" s="54" t="str">
        <f>IF(男子様式!$AF372="","",男子様式!$AF372)</f>
        <v/>
      </c>
      <c r="L119" s="54" t="str">
        <f>IF(男子様式!$AF373="","",男子様式!$AF373)</f>
        <v/>
      </c>
      <c r="M119" s="54" t="str">
        <f>IF(男子様式!$AF374="","",男子様式!$AF374)</f>
        <v/>
      </c>
    </row>
    <row r="120" spans="1:13">
      <c r="A120" s="54">
        <v>119</v>
      </c>
      <c r="B120" s="54" t="str">
        <f>IF(男子様式!$C375="","",IF(男子様式!$C375="@","@",男子様式!$C375))</f>
        <v/>
      </c>
      <c r="C120" s="54" t="str">
        <f>IF(男子様式!$C375="","",IF($B120="@","@",$B120+100000000))</f>
        <v/>
      </c>
      <c r="D120" s="54" t="str">
        <f>IF($C120="","",CONCATENATE(男子様式!$D375," ","(",男子様式!$J375,")"))</f>
        <v/>
      </c>
      <c r="E120" s="54" t="str">
        <f t="shared" si="3"/>
        <v/>
      </c>
      <c r="F120" s="54" t="str">
        <f>IF($C120="","",男子様式!$G375)</f>
        <v/>
      </c>
      <c r="G120" s="54" t="str">
        <f t="shared" si="4"/>
        <v/>
      </c>
      <c r="H120" s="56" t="str">
        <f>IF($C120="","",VLOOKUP(基本登録情報!$C$7,登録データ!$I$3:$L$100,3,FALSE))</f>
        <v/>
      </c>
      <c r="I120" s="56" t="str">
        <f ca="1">IF($C120="","",VLOOKUP(OFFSET(男子様式!$L$18,3*A120,0),登録データ!$AM$2:$AN$48,2,FALSE))</f>
        <v/>
      </c>
      <c r="J120" s="54" t="str">
        <f t="shared" si="5"/>
        <v/>
      </c>
      <c r="K120" s="54" t="str">
        <f>IF(男子様式!$AF375="","",男子様式!$AF375)</f>
        <v/>
      </c>
      <c r="L120" s="54" t="str">
        <f>IF(男子様式!$AF376="","",男子様式!$AF376)</f>
        <v/>
      </c>
      <c r="M120" s="54" t="str">
        <f>IF(男子様式!$AF377="","",男子様式!$AF377)</f>
        <v/>
      </c>
    </row>
    <row r="121" spans="1:13">
      <c r="A121" s="54">
        <v>120</v>
      </c>
      <c r="B121" s="54" t="str">
        <f>IF(男子様式!$C378="","",IF(男子様式!$C378="@","@",男子様式!$C378))</f>
        <v/>
      </c>
      <c r="C121" s="54" t="str">
        <f>IF(男子様式!$C378="","",IF($B121="@","@",$B121+100000000))</f>
        <v/>
      </c>
      <c r="D121" s="54" t="str">
        <f>IF($C121="","",CONCATENATE(男子様式!$D378," ","(",男子様式!$J378,")"))</f>
        <v/>
      </c>
      <c r="E121" s="54" t="str">
        <f t="shared" si="3"/>
        <v/>
      </c>
      <c r="F121" s="54" t="str">
        <f>IF($C121="","",男子様式!$G378)</f>
        <v/>
      </c>
      <c r="G121" s="54" t="str">
        <f t="shared" si="4"/>
        <v/>
      </c>
      <c r="H121" s="56" t="str">
        <f>IF($C121="","",VLOOKUP(基本登録情報!$C$7,登録データ!$I$3:$L$100,3,FALSE))</f>
        <v/>
      </c>
      <c r="I121" s="56" t="str">
        <f ca="1">IF($C121="","",VLOOKUP(OFFSET(男子様式!$L$18,3*A121,0),登録データ!$AM$2:$AN$48,2,FALSE))</f>
        <v/>
      </c>
      <c r="J121" s="54" t="str">
        <f t="shared" si="5"/>
        <v/>
      </c>
      <c r="K121" s="54" t="str">
        <f>IF(男子様式!$AF378="","",男子様式!$AF378)</f>
        <v/>
      </c>
      <c r="L121" s="54" t="str">
        <f>IF(男子様式!$AF379="","",男子様式!$AF379)</f>
        <v/>
      </c>
      <c r="M121" s="54" t="str">
        <f>IF(男子様式!$AF380="","",男子様式!$AF380)</f>
        <v/>
      </c>
    </row>
    <row r="122" spans="1:13">
      <c r="A122" s="54">
        <v>121</v>
      </c>
      <c r="B122" s="54" t="str">
        <f>IF(男子様式!$C381="","",IF(男子様式!$C381="@","@",男子様式!$C381))</f>
        <v/>
      </c>
      <c r="C122" s="54" t="str">
        <f>IF(男子様式!$C381="","",IF($B122="@","@",$B122+100000000))</f>
        <v/>
      </c>
      <c r="D122" s="54" t="str">
        <f>IF($C122="","",CONCATENATE(男子様式!$D381," ","(",男子様式!$J381,")"))</f>
        <v/>
      </c>
      <c r="E122" s="54" t="str">
        <f t="shared" si="3"/>
        <v/>
      </c>
      <c r="F122" s="54" t="str">
        <f>IF($C122="","",男子様式!$G381)</f>
        <v/>
      </c>
      <c r="G122" s="54" t="str">
        <f t="shared" si="4"/>
        <v/>
      </c>
      <c r="H122" s="56" t="str">
        <f>IF($C122="","",VLOOKUP(基本登録情報!$C$7,登録データ!$I$3:$L$100,3,FALSE))</f>
        <v/>
      </c>
      <c r="I122" s="56" t="str">
        <f ca="1">IF($C122="","",VLOOKUP(OFFSET(男子様式!$L$18,3*A122,0),登録データ!$AM$2:$AN$48,2,FALSE))</f>
        <v/>
      </c>
      <c r="J122" s="54" t="str">
        <f t="shared" si="5"/>
        <v/>
      </c>
      <c r="K122" s="54" t="str">
        <f>IF(男子様式!$AF381="","",男子様式!$AF381)</f>
        <v/>
      </c>
      <c r="L122" s="54" t="str">
        <f>IF(男子様式!$AF382="","",男子様式!$AF382)</f>
        <v/>
      </c>
      <c r="M122" s="54" t="str">
        <f>IF(男子様式!$AF383="","",男子様式!$AF383)</f>
        <v/>
      </c>
    </row>
    <row r="123" spans="1:13">
      <c r="A123" s="54">
        <v>122</v>
      </c>
      <c r="B123" s="54" t="str">
        <f>IF(男子様式!$C384="","",IF(男子様式!$C384="@","@",男子様式!$C384))</f>
        <v/>
      </c>
      <c r="C123" s="54" t="str">
        <f>IF(男子様式!$C384="","",IF($B123="@","@",$B123+100000000))</f>
        <v/>
      </c>
      <c r="D123" s="54" t="str">
        <f>IF($C123="","",CONCATENATE(男子様式!$D384," ","(",男子様式!$J384,")"))</f>
        <v/>
      </c>
      <c r="E123" s="54" t="str">
        <f t="shared" si="3"/>
        <v/>
      </c>
      <c r="F123" s="54" t="str">
        <f>IF($C123="","",男子様式!$G384)</f>
        <v/>
      </c>
      <c r="G123" s="54" t="str">
        <f t="shared" si="4"/>
        <v/>
      </c>
      <c r="H123" s="56" t="str">
        <f>IF($C123="","",VLOOKUP(基本登録情報!$C$7,登録データ!$I$3:$L$100,3,FALSE))</f>
        <v/>
      </c>
      <c r="I123" s="56" t="str">
        <f ca="1">IF($C123="","",VLOOKUP(OFFSET(男子様式!$L$18,3*A123,0),登録データ!$AM$2:$AN$48,2,FALSE))</f>
        <v/>
      </c>
      <c r="J123" s="54" t="str">
        <f t="shared" si="5"/>
        <v/>
      </c>
      <c r="K123" s="54" t="str">
        <f>IF(男子様式!$AF384="","",男子様式!$AF384)</f>
        <v/>
      </c>
      <c r="L123" s="54" t="str">
        <f>IF(男子様式!$AF385="","",男子様式!$AF385)</f>
        <v/>
      </c>
      <c r="M123" s="54" t="str">
        <f>IF(男子様式!$AF386="","",男子様式!$AF386)</f>
        <v/>
      </c>
    </row>
    <row r="124" spans="1:13">
      <c r="A124" s="54">
        <v>123</v>
      </c>
      <c r="B124" s="54" t="str">
        <f>IF(男子様式!$C387="","",IF(男子様式!$C387="@","@",男子様式!$C387))</f>
        <v/>
      </c>
      <c r="C124" s="54" t="str">
        <f>IF(男子様式!$C387="","",IF($B124="@","@",$B124+100000000))</f>
        <v/>
      </c>
      <c r="D124" s="54" t="str">
        <f>IF($C124="","",CONCATENATE(男子様式!$D387," ","(",男子様式!$J387,")"))</f>
        <v/>
      </c>
      <c r="E124" s="54" t="str">
        <f t="shared" si="3"/>
        <v/>
      </c>
      <c r="F124" s="54" t="str">
        <f>IF($C124="","",男子様式!$G387)</f>
        <v/>
      </c>
      <c r="G124" s="54" t="str">
        <f t="shared" si="4"/>
        <v/>
      </c>
      <c r="H124" s="56" t="str">
        <f>IF($C124="","",VLOOKUP(基本登録情報!$C$7,登録データ!$I$3:$L$100,3,FALSE))</f>
        <v/>
      </c>
      <c r="I124" s="56" t="str">
        <f ca="1">IF($C124="","",VLOOKUP(OFFSET(男子様式!$L$18,3*A124,0),登録データ!$AM$2:$AN$48,2,FALSE))</f>
        <v/>
      </c>
      <c r="J124" s="54" t="str">
        <f t="shared" si="5"/>
        <v/>
      </c>
      <c r="K124" s="54" t="str">
        <f>IF(男子様式!$AF387="","",男子様式!$AF387)</f>
        <v/>
      </c>
      <c r="L124" s="54" t="str">
        <f>IF(男子様式!$AF388="","",男子様式!$AF388)</f>
        <v/>
      </c>
      <c r="M124" s="54" t="str">
        <f>IF(男子様式!$AF389="","",男子様式!$AF389)</f>
        <v/>
      </c>
    </row>
    <row r="125" spans="1:13">
      <c r="A125" s="54">
        <v>124</v>
      </c>
      <c r="B125" s="54" t="str">
        <f>IF(男子様式!$C390="","",IF(男子様式!$C390="@","@",男子様式!$C390))</f>
        <v/>
      </c>
      <c r="C125" s="54" t="str">
        <f>IF(男子様式!$C390="","",IF($B125="@","@",$B125+100000000))</f>
        <v/>
      </c>
      <c r="D125" s="54" t="str">
        <f>IF($C125="","",CONCATENATE(男子様式!$D390," ","(",男子様式!$J390,")"))</f>
        <v/>
      </c>
      <c r="E125" s="54" t="str">
        <f t="shared" si="3"/>
        <v/>
      </c>
      <c r="F125" s="54" t="str">
        <f>IF($C125="","",男子様式!$G390)</f>
        <v/>
      </c>
      <c r="G125" s="54" t="str">
        <f t="shared" si="4"/>
        <v/>
      </c>
      <c r="H125" s="56" t="str">
        <f>IF($C125="","",VLOOKUP(基本登録情報!$C$7,登録データ!$I$3:$L$100,3,FALSE))</f>
        <v/>
      </c>
      <c r="I125" s="56" t="str">
        <f ca="1">IF($C125="","",VLOOKUP(OFFSET(男子様式!$L$18,3*A125,0),登録データ!$AM$2:$AN$48,2,FALSE))</f>
        <v/>
      </c>
      <c r="J125" s="54" t="str">
        <f t="shared" si="5"/>
        <v/>
      </c>
      <c r="K125" s="54" t="str">
        <f>IF(男子様式!$AF390="","",男子様式!$AF390)</f>
        <v/>
      </c>
      <c r="L125" s="54" t="str">
        <f>IF(男子様式!$AF391="","",男子様式!$AF391)</f>
        <v/>
      </c>
      <c r="M125" s="54" t="str">
        <f>IF(男子様式!$AF392="","",男子様式!$AF392)</f>
        <v/>
      </c>
    </row>
    <row r="126" spans="1:13">
      <c r="A126" s="54">
        <v>125</v>
      </c>
      <c r="B126" s="54" t="str">
        <f>IF(男子様式!$C393="","",IF(男子様式!$C393="@","@",男子様式!$C393))</f>
        <v/>
      </c>
      <c r="C126" s="54" t="str">
        <f>IF(男子様式!$C393="","",IF($B126="@","@",$B126+100000000))</f>
        <v/>
      </c>
      <c r="D126" s="54" t="str">
        <f>IF($C126="","",CONCATENATE(男子様式!$D393," ","(",男子様式!$J393,")"))</f>
        <v/>
      </c>
      <c r="E126" s="54" t="str">
        <f t="shared" si="3"/>
        <v/>
      </c>
      <c r="F126" s="54" t="str">
        <f>IF($C126="","",男子様式!$G393)</f>
        <v/>
      </c>
      <c r="G126" s="54" t="str">
        <f t="shared" si="4"/>
        <v/>
      </c>
      <c r="H126" s="56" t="str">
        <f>IF($C126="","",VLOOKUP(基本登録情報!$C$7,登録データ!$I$3:$L$100,3,FALSE))</f>
        <v/>
      </c>
      <c r="I126" s="56" t="str">
        <f ca="1">IF($C126="","",VLOOKUP(OFFSET(男子様式!$L$18,3*A126,0),登録データ!$AM$2:$AN$48,2,FALSE))</f>
        <v/>
      </c>
      <c r="J126" s="54" t="str">
        <f t="shared" si="5"/>
        <v/>
      </c>
      <c r="K126" s="54" t="str">
        <f>IF(男子様式!$AF393="","",男子様式!$AF393)</f>
        <v/>
      </c>
      <c r="L126" s="54" t="str">
        <f>IF(男子様式!$AF394="","",男子様式!$AF394)</f>
        <v/>
      </c>
      <c r="M126" s="54" t="str">
        <f>IF(男子様式!$AF395="","",男子様式!$AF395)</f>
        <v/>
      </c>
    </row>
    <row r="127" spans="1:13">
      <c r="A127" s="54">
        <v>126</v>
      </c>
      <c r="B127" s="54" t="str">
        <f>IF(男子様式!$C396="","",IF(男子様式!$C396="@","@",男子様式!$C396))</f>
        <v/>
      </c>
      <c r="C127" s="54" t="str">
        <f>IF(男子様式!$C396="","",IF($B127="@","@",$B127+100000000))</f>
        <v/>
      </c>
      <c r="D127" s="54" t="str">
        <f>IF($C127="","",CONCATENATE(男子様式!$D396," ","(",男子様式!$J396,")"))</f>
        <v/>
      </c>
      <c r="E127" s="54" t="str">
        <f t="shared" si="3"/>
        <v/>
      </c>
      <c r="F127" s="54" t="str">
        <f>IF($C127="","",男子様式!$G396)</f>
        <v/>
      </c>
      <c r="G127" s="54" t="str">
        <f t="shared" si="4"/>
        <v/>
      </c>
      <c r="H127" s="56" t="str">
        <f>IF($C127="","",VLOOKUP(基本登録情報!$C$7,登録データ!$I$3:$L$100,3,FALSE))</f>
        <v/>
      </c>
      <c r="I127" s="56" t="str">
        <f ca="1">IF($C127="","",VLOOKUP(OFFSET(男子様式!$L$18,3*A127,0),登録データ!$AM$2:$AN$48,2,FALSE))</f>
        <v/>
      </c>
      <c r="J127" s="54" t="str">
        <f t="shared" si="5"/>
        <v/>
      </c>
      <c r="K127" s="54" t="str">
        <f>IF(男子様式!$AF396="","",男子様式!$AF396)</f>
        <v/>
      </c>
      <c r="L127" s="54" t="str">
        <f>IF(男子様式!$AF397="","",男子様式!$AF397)</f>
        <v/>
      </c>
      <c r="M127" s="54" t="str">
        <f>IF(男子様式!$AF398="","",男子様式!$AF398)</f>
        <v/>
      </c>
    </row>
    <row r="128" spans="1:13">
      <c r="A128" s="54">
        <v>127</v>
      </c>
      <c r="B128" s="54" t="str">
        <f>IF(男子様式!$C399="","",IF(男子様式!$C399="@","@",男子様式!$C399))</f>
        <v/>
      </c>
      <c r="C128" s="54" t="str">
        <f>IF(男子様式!$C399="","",IF($B128="@","@",$B128+100000000))</f>
        <v/>
      </c>
      <c r="D128" s="54" t="str">
        <f>IF($C128="","",CONCATENATE(男子様式!$D399," ","(",男子様式!$J399,")"))</f>
        <v/>
      </c>
      <c r="E128" s="54" t="str">
        <f t="shared" si="3"/>
        <v/>
      </c>
      <c r="F128" s="54" t="str">
        <f>IF($C128="","",男子様式!$G399)</f>
        <v/>
      </c>
      <c r="G128" s="54" t="str">
        <f t="shared" si="4"/>
        <v/>
      </c>
      <c r="H128" s="56" t="str">
        <f>IF($C128="","",VLOOKUP(基本登録情報!$C$7,登録データ!$I$3:$L$100,3,FALSE))</f>
        <v/>
      </c>
      <c r="I128" s="56" t="str">
        <f ca="1">IF($C128="","",VLOOKUP(OFFSET(男子様式!$L$18,3*A128,0),登録データ!$AM$2:$AN$48,2,FALSE))</f>
        <v/>
      </c>
      <c r="J128" s="54" t="str">
        <f t="shared" si="5"/>
        <v/>
      </c>
      <c r="K128" s="54" t="str">
        <f>IF(男子様式!$AF399="","",男子様式!$AF399)</f>
        <v/>
      </c>
      <c r="L128" s="54" t="str">
        <f>IF(男子様式!$AF400="","",男子様式!$AF400)</f>
        <v/>
      </c>
      <c r="M128" s="54" t="str">
        <f>IF(男子様式!$AF401="","",男子様式!$AF401)</f>
        <v/>
      </c>
    </row>
    <row r="129" spans="1:13">
      <c r="A129" s="54">
        <v>128</v>
      </c>
      <c r="B129" s="54" t="str">
        <f>IF(男子様式!$C402="","",IF(男子様式!$C402="@","@",男子様式!$C402))</f>
        <v/>
      </c>
      <c r="C129" s="54" t="str">
        <f>IF(男子様式!$C402="","",IF($B129="@","@",$B129+100000000))</f>
        <v/>
      </c>
      <c r="D129" s="54" t="str">
        <f>IF($C129="","",CONCATENATE(男子様式!$D402," ","(",男子様式!$J402,")"))</f>
        <v/>
      </c>
      <c r="E129" s="54" t="str">
        <f t="shared" si="3"/>
        <v/>
      </c>
      <c r="F129" s="54" t="str">
        <f>IF($C129="","",男子様式!$G402)</f>
        <v/>
      </c>
      <c r="G129" s="54" t="str">
        <f t="shared" si="4"/>
        <v/>
      </c>
      <c r="H129" s="56" t="str">
        <f>IF($C129="","",VLOOKUP(基本登録情報!$C$7,登録データ!$I$3:$L$100,3,FALSE))</f>
        <v/>
      </c>
      <c r="I129" s="56" t="str">
        <f ca="1">IF($C129="","",VLOOKUP(OFFSET(男子様式!$L$18,3*A129,0),登録データ!$AM$2:$AN$48,2,FALSE))</f>
        <v/>
      </c>
      <c r="J129" s="54" t="str">
        <f t="shared" si="5"/>
        <v/>
      </c>
      <c r="K129" s="54" t="str">
        <f>IF(男子様式!$AF402="","",男子様式!$AF402)</f>
        <v/>
      </c>
      <c r="L129" s="54" t="str">
        <f>IF(男子様式!$AF403="","",男子様式!$AF403)</f>
        <v/>
      </c>
      <c r="M129" s="54" t="str">
        <f>IF(男子様式!$AF404="","",男子様式!$AF404)</f>
        <v/>
      </c>
    </row>
    <row r="130" spans="1:13">
      <c r="A130" s="54">
        <v>129</v>
      </c>
      <c r="B130" s="54" t="str">
        <f>IF(男子様式!$C405="","",IF(男子様式!$C405="@","@",男子様式!$C405))</f>
        <v/>
      </c>
      <c r="C130" s="54" t="str">
        <f>IF(男子様式!$C405="","",IF($B130="@","@",$B130+100000000))</f>
        <v/>
      </c>
      <c r="D130" s="54" t="str">
        <f>IF($C130="","",CONCATENATE(男子様式!$D405," ","(",男子様式!$J405,")"))</f>
        <v/>
      </c>
      <c r="E130" s="54" t="str">
        <f t="shared" si="3"/>
        <v/>
      </c>
      <c r="F130" s="54" t="str">
        <f>IF($C130="","",男子様式!$G405)</f>
        <v/>
      </c>
      <c r="G130" s="54" t="str">
        <f t="shared" si="4"/>
        <v/>
      </c>
      <c r="H130" s="56" t="str">
        <f>IF($C130="","",VLOOKUP(基本登録情報!$C$7,登録データ!$I$3:$L$100,3,FALSE))</f>
        <v/>
      </c>
      <c r="I130" s="56" t="str">
        <f ca="1">IF($C130="","",VLOOKUP(OFFSET(男子様式!$L$18,3*A130,0),登録データ!$AM$2:$AN$48,2,FALSE))</f>
        <v/>
      </c>
      <c r="J130" s="54" t="str">
        <f t="shared" si="5"/>
        <v/>
      </c>
      <c r="K130" s="54" t="str">
        <f>IF(男子様式!$AF405="","",男子様式!$AF405)</f>
        <v/>
      </c>
      <c r="L130" s="54" t="str">
        <f>IF(男子様式!$AF406="","",男子様式!$AF406)</f>
        <v/>
      </c>
      <c r="M130" s="54" t="str">
        <f>IF(男子様式!$AF407="","",男子様式!$AF407)</f>
        <v/>
      </c>
    </row>
    <row r="131" spans="1:13">
      <c r="A131" s="54">
        <v>130</v>
      </c>
      <c r="B131" s="54" t="str">
        <f>IF(男子様式!$C408="","",IF(男子様式!$C408="@","@",男子様式!$C408))</f>
        <v/>
      </c>
      <c r="C131" s="54" t="str">
        <f>IF(男子様式!$C408="","",IF($B131="@","@",$B131+100000000))</f>
        <v/>
      </c>
      <c r="D131" s="54" t="str">
        <f>IF($C131="","",CONCATENATE(男子様式!$D408," ","(",男子様式!$J408,")"))</f>
        <v/>
      </c>
      <c r="E131" s="54" t="str">
        <f t="shared" ref="E131:E194" si="6">IF(D131="","",LEFT(D131,FIND("(",D131)-1))</f>
        <v/>
      </c>
      <c r="F131" s="54" t="str">
        <f>IF($C131="","",男子様式!$G408)</f>
        <v/>
      </c>
      <c r="G131" s="54" t="str">
        <f t="shared" ref="G131:G194" si="7">IF($C131="","",1)</f>
        <v/>
      </c>
      <c r="H131" s="56" t="str">
        <f>IF($C131="","",VLOOKUP(基本登録情報!$C$7,登録データ!$I$3:$L$100,3,FALSE))</f>
        <v/>
      </c>
      <c r="I131" s="56" t="str">
        <f ca="1">IF($C131="","",VLOOKUP(OFFSET(男子様式!$L$18,3*A131,0),登録データ!$AM$2:$AN$48,2,FALSE))</f>
        <v/>
      </c>
      <c r="J131" s="54" t="str">
        <f t="shared" ref="J131:J194" si="8">IF($C131="","",IF($C131="@","@",VALUE(RIGHT($C131,4))))</f>
        <v/>
      </c>
      <c r="K131" s="54" t="str">
        <f>IF(男子様式!$AF408="","",男子様式!$AF408)</f>
        <v/>
      </c>
      <c r="L131" s="54" t="str">
        <f>IF(男子様式!$AF409="","",男子様式!$AF409)</f>
        <v/>
      </c>
      <c r="M131" s="54" t="str">
        <f>IF(男子様式!$AF410="","",男子様式!$AF410)</f>
        <v/>
      </c>
    </row>
    <row r="132" spans="1:13">
      <c r="A132" s="54">
        <v>131</v>
      </c>
      <c r="B132" s="54" t="str">
        <f>IF(男子様式!$C411="","",IF(男子様式!$C411="@","@",男子様式!$C411))</f>
        <v/>
      </c>
      <c r="C132" s="54" t="str">
        <f>IF(男子様式!$C411="","",IF($B132="@","@",$B132+100000000))</f>
        <v/>
      </c>
      <c r="D132" s="54" t="str">
        <f>IF($C132="","",CONCATENATE(男子様式!$D411," ","(",男子様式!$J411,")"))</f>
        <v/>
      </c>
      <c r="E132" s="54" t="str">
        <f t="shared" si="6"/>
        <v/>
      </c>
      <c r="F132" s="54" t="str">
        <f>IF($C132="","",男子様式!$G411)</f>
        <v/>
      </c>
      <c r="G132" s="54" t="str">
        <f t="shared" si="7"/>
        <v/>
      </c>
      <c r="H132" s="56" t="str">
        <f>IF($C132="","",VLOOKUP(基本登録情報!$C$7,登録データ!$I$3:$L$100,3,FALSE))</f>
        <v/>
      </c>
      <c r="I132" s="56" t="str">
        <f ca="1">IF($C132="","",VLOOKUP(OFFSET(男子様式!$L$18,3*A132,0),登録データ!$AM$2:$AN$48,2,FALSE))</f>
        <v/>
      </c>
      <c r="J132" s="54" t="str">
        <f t="shared" si="8"/>
        <v/>
      </c>
      <c r="K132" s="54" t="str">
        <f>IF(男子様式!$AF411="","",男子様式!$AF411)</f>
        <v/>
      </c>
      <c r="L132" s="54" t="str">
        <f>IF(男子様式!$AF412="","",男子様式!$AF412)</f>
        <v/>
      </c>
      <c r="M132" s="54" t="str">
        <f>IF(男子様式!$AF413="","",男子様式!$AF413)</f>
        <v/>
      </c>
    </row>
    <row r="133" spans="1:13">
      <c r="A133" s="54">
        <v>132</v>
      </c>
      <c r="B133" s="54" t="str">
        <f>IF(男子様式!$C414="","",IF(男子様式!$C414="@","@",男子様式!$C414))</f>
        <v/>
      </c>
      <c r="C133" s="54" t="str">
        <f>IF(男子様式!$C414="","",IF($B133="@","@",$B133+100000000))</f>
        <v/>
      </c>
      <c r="D133" s="54" t="str">
        <f>IF($C133="","",CONCATENATE(男子様式!$D414," ","(",男子様式!$J414,")"))</f>
        <v/>
      </c>
      <c r="E133" s="54" t="str">
        <f t="shared" si="6"/>
        <v/>
      </c>
      <c r="F133" s="54" t="str">
        <f>IF($C133="","",男子様式!$G414)</f>
        <v/>
      </c>
      <c r="G133" s="54" t="str">
        <f t="shared" si="7"/>
        <v/>
      </c>
      <c r="H133" s="56" t="str">
        <f>IF($C133="","",VLOOKUP(基本登録情報!$C$7,登録データ!$I$3:$L$100,3,FALSE))</f>
        <v/>
      </c>
      <c r="I133" s="56" t="str">
        <f ca="1">IF($C133="","",VLOOKUP(OFFSET(男子様式!$L$18,3*A133,0),登録データ!$AM$2:$AN$48,2,FALSE))</f>
        <v/>
      </c>
      <c r="J133" s="54" t="str">
        <f t="shared" si="8"/>
        <v/>
      </c>
      <c r="K133" s="54" t="str">
        <f>IF(男子様式!$AF414="","",男子様式!$AF414)</f>
        <v/>
      </c>
      <c r="L133" s="54" t="str">
        <f>IF(男子様式!$AF415="","",男子様式!$AF415)</f>
        <v/>
      </c>
      <c r="M133" s="54" t="str">
        <f>IF(男子様式!$AF416="","",男子様式!$AF416)</f>
        <v/>
      </c>
    </row>
    <row r="134" spans="1:13">
      <c r="A134" s="54">
        <v>133</v>
      </c>
      <c r="B134" s="54" t="str">
        <f>IF(男子様式!$C417="","",IF(男子様式!$C417="@","@",男子様式!$C417))</f>
        <v/>
      </c>
      <c r="C134" s="54" t="str">
        <f>IF(男子様式!$C417="","",IF($B134="@","@",$B134+100000000))</f>
        <v/>
      </c>
      <c r="D134" s="54" t="str">
        <f>IF($C134="","",CONCATENATE(男子様式!$D417," ","(",男子様式!$J417,")"))</f>
        <v/>
      </c>
      <c r="E134" s="54" t="str">
        <f t="shared" si="6"/>
        <v/>
      </c>
      <c r="F134" s="54" t="str">
        <f>IF($C134="","",男子様式!$G417)</f>
        <v/>
      </c>
      <c r="G134" s="54" t="str">
        <f t="shared" si="7"/>
        <v/>
      </c>
      <c r="H134" s="56" t="str">
        <f>IF($C134="","",VLOOKUP(基本登録情報!$C$7,登録データ!$I$3:$L$100,3,FALSE))</f>
        <v/>
      </c>
      <c r="I134" s="56" t="str">
        <f ca="1">IF($C134="","",VLOOKUP(OFFSET(男子様式!$L$18,3*A134,0),登録データ!$AM$2:$AN$48,2,FALSE))</f>
        <v/>
      </c>
      <c r="J134" s="54" t="str">
        <f t="shared" si="8"/>
        <v/>
      </c>
      <c r="K134" s="54" t="str">
        <f>IF(男子様式!$AF417="","",男子様式!$AF417)</f>
        <v/>
      </c>
      <c r="L134" s="54" t="str">
        <f>IF(男子様式!$AF418="","",男子様式!$AF418)</f>
        <v/>
      </c>
      <c r="M134" s="54" t="str">
        <f>IF(男子様式!$AF419="","",男子様式!$AF419)</f>
        <v/>
      </c>
    </row>
    <row r="135" spans="1:13">
      <c r="A135" s="54">
        <v>134</v>
      </c>
      <c r="B135" s="54" t="str">
        <f>IF(男子様式!$C420="","",IF(男子様式!$C420="@","@",男子様式!$C420))</f>
        <v/>
      </c>
      <c r="C135" s="54" t="str">
        <f>IF(男子様式!$C420="","",IF($B135="@","@",$B135+100000000))</f>
        <v/>
      </c>
      <c r="D135" s="54" t="str">
        <f>IF($C135="","",CONCATENATE(男子様式!$D420," ","(",男子様式!$J420,")"))</f>
        <v/>
      </c>
      <c r="E135" s="54" t="str">
        <f t="shared" si="6"/>
        <v/>
      </c>
      <c r="F135" s="54" t="str">
        <f>IF($C135="","",男子様式!$G420)</f>
        <v/>
      </c>
      <c r="G135" s="54" t="str">
        <f t="shared" si="7"/>
        <v/>
      </c>
      <c r="H135" s="56" t="str">
        <f>IF($C135="","",VLOOKUP(基本登録情報!$C$7,登録データ!$I$3:$L$100,3,FALSE))</f>
        <v/>
      </c>
      <c r="I135" s="56" t="str">
        <f ca="1">IF($C135="","",VLOOKUP(OFFSET(男子様式!$L$18,3*A135,0),登録データ!$AM$2:$AN$48,2,FALSE))</f>
        <v/>
      </c>
      <c r="J135" s="54" t="str">
        <f t="shared" si="8"/>
        <v/>
      </c>
      <c r="K135" s="54" t="str">
        <f>IF(男子様式!$AF420="","",男子様式!$AF420)</f>
        <v/>
      </c>
      <c r="L135" s="54" t="str">
        <f>IF(男子様式!$AF421="","",男子様式!$AF421)</f>
        <v/>
      </c>
      <c r="M135" s="54" t="str">
        <f>IF(男子様式!$AF422="","",男子様式!$AF422)</f>
        <v/>
      </c>
    </row>
    <row r="136" spans="1:13">
      <c r="A136" s="54">
        <v>135</v>
      </c>
      <c r="B136" s="54" t="str">
        <f>IF(男子様式!$C423="","",IF(男子様式!$C423="@","@",男子様式!$C423))</f>
        <v/>
      </c>
      <c r="C136" s="54" t="str">
        <f>IF(男子様式!$C423="","",IF($B136="@","@",$B136+100000000))</f>
        <v/>
      </c>
      <c r="D136" s="54" t="str">
        <f>IF($C136="","",CONCATENATE(男子様式!$D423," ","(",男子様式!$J423,")"))</f>
        <v/>
      </c>
      <c r="E136" s="54" t="str">
        <f t="shared" si="6"/>
        <v/>
      </c>
      <c r="F136" s="54" t="str">
        <f>IF($C136="","",男子様式!$G423)</f>
        <v/>
      </c>
      <c r="G136" s="54" t="str">
        <f t="shared" si="7"/>
        <v/>
      </c>
      <c r="H136" s="56" t="str">
        <f>IF($C136="","",VLOOKUP(基本登録情報!$C$7,登録データ!$I$3:$L$100,3,FALSE))</f>
        <v/>
      </c>
      <c r="I136" s="56" t="str">
        <f ca="1">IF($C136="","",VLOOKUP(OFFSET(男子様式!$L$18,3*A136,0),登録データ!$AM$2:$AN$48,2,FALSE))</f>
        <v/>
      </c>
      <c r="J136" s="54" t="str">
        <f t="shared" si="8"/>
        <v/>
      </c>
      <c r="K136" s="54" t="str">
        <f>IF(男子様式!$AF423="","",男子様式!$AF423)</f>
        <v/>
      </c>
      <c r="L136" s="54" t="str">
        <f>IF(男子様式!$AF424="","",男子様式!$AF424)</f>
        <v/>
      </c>
      <c r="M136" s="54" t="str">
        <f>IF(男子様式!$AF425="","",男子様式!$AF425)</f>
        <v/>
      </c>
    </row>
    <row r="137" spans="1:13">
      <c r="A137" s="54">
        <v>136</v>
      </c>
      <c r="B137" s="54" t="str">
        <f>IF(男子様式!$C426="","",IF(男子様式!$C426="@","@",男子様式!$C426))</f>
        <v/>
      </c>
      <c r="C137" s="54" t="str">
        <f>IF(男子様式!$C426="","",IF($B137="@","@",$B137+100000000))</f>
        <v/>
      </c>
      <c r="D137" s="54" t="str">
        <f>IF($C137="","",CONCATENATE(男子様式!$D426," ","(",男子様式!$J426,")"))</f>
        <v/>
      </c>
      <c r="E137" s="54" t="str">
        <f t="shared" si="6"/>
        <v/>
      </c>
      <c r="F137" s="54" t="str">
        <f>IF($C137="","",男子様式!$G426)</f>
        <v/>
      </c>
      <c r="G137" s="54" t="str">
        <f t="shared" si="7"/>
        <v/>
      </c>
      <c r="H137" s="56" t="str">
        <f>IF($C137="","",VLOOKUP(基本登録情報!$C$7,登録データ!$I$3:$L$100,3,FALSE))</f>
        <v/>
      </c>
      <c r="I137" s="56" t="str">
        <f ca="1">IF($C137="","",VLOOKUP(OFFSET(男子様式!$L$18,3*A137,0),登録データ!$AM$2:$AN$48,2,FALSE))</f>
        <v/>
      </c>
      <c r="J137" s="54" t="str">
        <f t="shared" si="8"/>
        <v/>
      </c>
      <c r="K137" s="54" t="str">
        <f>IF(男子様式!$AF426="","",男子様式!$AF426)</f>
        <v/>
      </c>
      <c r="L137" s="54" t="str">
        <f>IF(男子様式!$AF427="","",男子様式!$AF427)</f>
        <v/>
      </c>
      <c r="M137" s="54" t="str">
        <f>IF(男子様式!$AF428="","",男子様式!$AF428)</f>
        <v/>
      </c>
    </row>
    <row r="138" spans="1:13">
      <c r="A138" s="54">
        <v>137</v>
      </c>
      <c r="B138" s="54" t="str">
        <f>IF(男子様式!$C429="","",IF(男子様式!$C429="@","@",男子様式!$C429))</f>
        <v/>
      </c>
      <c r="C138" s="54" t="str">
        <f>IF(男子様式!$C429="","",IF($B138="@","@",$B138+100000000))</f>
        <v/>
      </c>
      <c r="D138" s="54" t="str">
        <f>IF($C138="","",CONCATENATE(男子様式!$D429," ","(",男子様式!$J429,")"))</f>
        <v/>
      </c>
      <c r="E138" s="54" t="str">
        <f t="shared" si="6"/>
        <v/>
      </c>
      <c r="F138" s="54" t="str">
        <f>IF($C138="","",男子様式!$G429)</f>
        <v/>
      </c>
      <c r="G138" s="54" t="str">
        <f t="shared" si="7"/>
        <v/>
      </c>
      <c r="H138" s="56" t="str">
        <f>IF($C138="","",VLOOKUP(基本登録情報!$C$7,登録データ!$I$3:$L$100,3,FALSE))</f>
        <v/>
      </c>
      <c r="I138" s="56" t="str">
        <f ca="1">IF($C138="","",VLOOKUP(OFFSET(男子様式!$L$18,3*A138,0),登録データ!$AM$2:$AN$48,2,FALSE))</f>
        <v/>
      </c>
      <c r="J138" s="54" t="str">
        <f t="shared" si="8"/>
        <v/>
      </c>
      <c r="K138" s="54" t="str">
        <f>IF(男子様式!$AF429="","",男子様式!$AF429)</f>
        <v/>
      </c>
      <c r="L138" s="54" t="str">
        <f>IF(男子様式!$AF430="","",男子様式!$AF430)</f>
        <v/>
      </c>
      <c r="M138" s="54" t="str">
        <f>IF(男子様式!$AF431="","",男子様式!$AF431)</f>
        <v/>
      </c>
    </row>
    <row r="139" spans="1:13">
      <c r="A139" s="54">
        <v>138</v>
      </c>
      <c r="B139" s="54" t="str">
        <f>IF(男子様式!$C432="","",IF(男子様式!$C432="@","@",男子様式!$C432))</f>
        <v/>
      </c>
      <c r="C139" s="54" t="str">
        <f>IF(男子様式!$C432="","",IF($B139="@","@",$B139+100000000))</f>
        <v/>
      </c>
      <c r="D139" s="54" t="str">
        <f>IF($C139="","",CONCATENATE(男子様式!$D432," ","(",男子様式!$J432,")"))</f>
        <v/>
      </c>
      <c r="E139" s="54" t="str">
        <f t="shared" si="6"/>
        <v/>
      </c>
      <c r="F139" s="54" t="str">
        <f>IF($C139="","",男子様式!$G432)</f>
        <v/>
      </c>
      <c r="G139" s="54" t="str">
        <f t="shared" si="7"/>
        <v/>
      </c>
      <c r="H139" s="56" t="str">
        <f>IF($C139="","",VLOOKUP(基本登録情報!$C$7,登録データ!$I$3:$L$100,3,FALSE))</f>
        <v/>
      </c>
      <c r="I139" s="56" t="str">
        <f ca="1">IF($C139="","",VLOOKUP(OFFSET(男子様式!$L$18,3*A139,0),登録データ!$AM$2:$AN$48,2,FALSE))</f>
        <v/>
      </c>
      <c r="J139" s="54" t="str">
        <f t="shared" si="8"/>
        <v/>
      </c>
      <c r="K139" s="54" t="str">
        <f>IF(男子様式!$AF432="","",男子様式!$AF432)</f>
        <v/>
      </c>
      <c r="L139" s="54" t="str">
        <f>IF(男子様式!$AF433="","",男子様式!$AF433)</f>
        <v/>
      </c>
      <c r="M139" s="54" t="str">
        <f>IF(男子様式!$AF434="","",男子様式!$AF434)</f>
        <v/>
      </c>
    </row>
    <row r="140" spans="1:13">
      <c r="A140" s="54">
        <v>139</v>
      </c>
      <c r="B140" s="54" t="str">
        <f>IF(男子様式!$C435="","",IF(男子様式!$C435="@","@",男子様式!$C435))</f>
        <v/>
      </c>
      <c r="C140" s="54" t="str">
        <f>IF(男子様式!$C435="","",IF($B140="@","@",$B140+100000000))</f>
        <v/>
      </c>
      <c r="D140" s="54" t="str">
        <f>IF($C140="","",CONCATENATE(男子様式!$D435," ","(",男子様式!$J435,")"))</f>
        <v/>
      </c>
      <c r="E140" s="54" t="str">
        <f t="shared" si="6"/>
        <v/>
      </c>
      <c r="F140" s="54" t="str">
        <f>IF($C140="","",男子様式!$G435)</f>
        <v/>
      </c>
      <c r="G140" s="54" t="str">
        <f t="shared" si="7"/>
        <v/>
      </c>
      <c r="H140" s="56" t="str">
        <f>IF($C140="","",VLOOKUP(基本登録情報!$C$7,登録データ!$I$3:$L$100,3,FALSE))</f>
        <v/>
      </c>
      <c r="I140" s="56" t="str">
        <f ca="1">IF($C140="","",VLOOKUP(OFFSET(男子様式!$L$18,3*A140,0),登録データ!$AM$2:$AN$48,2,FALSE))</f>
        <v/>
      </c>
      <c r="J140" s="54" t="str">
        <f t="shared" si="8"/>
        <v/>
      </c>
      <c r="K140" s="54" t="str">
        <f>IF(男子様式!$AF435="","",男子様式!$AF435)</f>
        <v/>
      </c>
      <c r="L140" s="54" t="str">
        <f>IF(男子様式!$AF436="","",男子様式!$AF436)</f>
        <v/>
      </c>
      <c r="M140" s="54" t="str">
        <f>IF(男子様式!$AF437="","",男子様式!$AF437)</f>
        <v/>
      </c>
    </row>
    <row r="141" spans="1:13">
      <c r="A141" s="54">
        <v>140</v>
      </c>
      <c r="B141" s="54" t="str">
        <f>IF(男子様式!$C438="","",IF(男子様式!$C438="@","@",男子様式!$C438))</f>
        <v/>
      </c>
      <c r="C141" s="54" t="str">
        <f>IF(男子様式!$C438="","",IF($B141="@","@",$B141+100000000))</f>
        <v/>
      </c>
      <c r="D141" s="54" t="str">
        <f>IF($C141="","",CONCATENATE(男子様式!$D438," ","(",男子様式!$J438,")"))</f>
        <v/>
      </c>
      <c r="E141" s="54" t="str">
        <f t="shared" si="6"/>
        <v/>
      </c>
      <c r="F141" s="54" t="str">
        <f>IF($C141="","",男子様式!$G438)</f>
        <v/>
      </c>
      <c r="G141" s="54" t="str">
        <f t="shared" si="7"/>
        <v/>
      </c>
      <c r="H141" s="56" t="str">
        <f>IF($C141="","",VLOOKUP(基本登録情報!$C$7,登録データ!$I$3:$L$100,3,FALSE))</f>
        <v/>
      </c>
      <c r="I141" s="56" t="str">
        <f ca="1">IF($C141="","",VLOOKUP(OFFSET(男子様式!$L$18,3*A141,0),登録データ!$AM$2:$AN$48,2,FALSE))</f>
        <v/>
      </c>
      <c r="J141" s="54" t="str">
        <f t="shared" si="8"/>
        <v/>
      </c>
      <c r="K141" s="54" t="str">
        <f>IF(男子様式!$AF438="","",男子様式!$AF438)</f>
        <v/>
      </c>
      <c r="L141" s="54" t="str">
        <f>IF(男子様式!$AF439="","",男子様式!$AF439)</f>
        <v/>
      </c>
      <c r="M141" s="54" t="str">
        <f>IF(男子様式!$AF440="","",男子様式!$AF440)</f>
        <v/>
      </c>
    </row>
    <row r="142" spans="1:13">
      <c r="A142" s="54">
        <v>141</v>
      </c>
      <c r="B142" s="54" t="str">
        <f>IF(男子様式!$C441="","",IF(男子様式!$C441="@","@",男子様式!$C441))</f>
        <v/>
      </c>
      <c r="C142" s="54" t="str">
        <f>IF(男子様式!$C441="","",IF($B142="@","@",$B142+100000000))</f>
        <v/>
      </c>
      <c r="D142" s="54" t="str">
        <f>IF($C142="","",CONCATENATE(男子様式!$D441," ","(",男子様式!$J441,")"))</f>
        <v/>
      </c>
      <c r="E142" s="54" t="str">
        <f t="shared" si="6"/>
        <v/>
      </c>
      <c r="F142" s="54" t="str">
        <f>IF($C142="","",男子様式!$G441)</f>
        <v/>
      </c>
      <c r="G142" s="54" t="str">
        <f t="shared" si="7"/>
        <v/>
      </c>
      <c r="H142" s="56" t="str">
        <f>IF($C142="","",VLOOKUP(基本登録情報!$C$7,登録データ!$I$3:$L$100,3,FALSE))</f>
        <v/>
      </c>
      <c r="I142" s="56" t="str">
        <f ca="1">IF($C142="","",VLOOKUP(OFFSET(男子様式!$L$18,3*A142,0),登録データ!$AM$2:$AN$48,2,FALSE))</f>
        <v/>
      </c>
      <c r="J142" s="54" t="str">
        <f t="shared" si="8"/>
        <v/>
      </c>
      <c r="K142" s="54" t="str">
        <f>IF(男子様式!$AF441="","",男子様式!$AF441)</f>
        <v/>
      </c>
      <c r="L142" s="54" t="str">
        <f>IF(男子様式!$AF442="","",男子様式!$AF442)</f>
        <v/>
      </c>
      <c r="M142" s="54" t="str">
        <f>IF(男子様式!$AF443="","",男子様式!$AF443)</f>
        <v/>
      </c>
    </row>
    <row r="143" spans="1:13">
      <c r="A143" s="54">
        <v>142</v>
      </c>
      <c r="B143" s="54" t="str">
        <f>IF(男子様式!$C444="","",IF(男子様式!$C444="@","@",男子様式!$C444))</f>
        <v/>
      </c>
      <c r="C143" s="54" t="str">
        <f>IF(男子様式!$C444="","",IF($B143="@","@",$B143+100000000))</f>
        <v/>
      </c>
      <c r="D143" s="54" t="str">
        <f>IF($C143="","",CONCATENATE(男子様式!$D444," ","(",男子様式!$J444,")"))</f>
        <v/>
      </c>
      <c r="E143" s="54" t="str">
        <f t="shared" si="6"/>
        <v/>
      </c>
      <c r="F143" s="54" t="str">
        <f>IF($C143="","",男子様式!$G444)</f>
        <v/>
      </c>
      <c r="G143" s="54" t="str">
        <f t="shared" si="7"/>
        <v/>
      </c>
      <c r="H143" s="56" t="str">
        <f>IF($C143="","",VLOOKUP(基本登録情報!$C$7,登録データ!$I$3:$L$100,3,FALSE))</f>
        <v/>
      </c>
      <c r="I143" s="56" t="str">
        <f ca="1">IF($C143="","",VLOOKUP(OFFSET(男子様式!$L$18,3*A143,0),登録データ!$AM$2:$AN$48,2,FALSE))</f>
        <v/>
      </c>
      <c r="J143" s="54" t="str">
        <f t="shared" si="8"/>
        <v/>
      </c>
      <c r="K143" s="54" t="str">
        <f>IF(男子様式!$AF444="","",男子様式!$AF444)</f>
        <v/>
      </c>
      <c r="L143" s="54" t="str">
        <f>IF(男子様式!$AF445="","",男子様式!$AF445)</f>
        <v/>
      </c>
      <c r="M143" s="54" t="str">
        <f>IF(男子様式!$AF446="","",男子様式!$AF446)</f>
        <v/>
      </c>
    </row>
    <row r="144" spans="1:13">
      <c r="A144" s="54">
        <v>143</v>
      </c>
      <c r="B144" s="54" t="str">
        <f>IF(男子様式!$C447="","",IF(男子様式!$C447="@","@",男子様式!$C447))</f>
        <v/>
      </c>
      <c r="C144" s="54" t="str">
        <f>IF(男子様式!$C447="","",IF($B144="@","@",$B144+100000000))</f>
        <v/>
      </c>
      <c r="D144" s="54" t="str">
        <f>IF($C144="","",CONCATENATE(男子様式!$D447," ","(",男子様式!$J447,")"))</f>
        <v/>
      </c>
      <c r="E144" s="54" t="str">
        <f t="shared" si="6"/>
        <v/>
      </c>
      <c r="F144" s="54" t="str">
        <f>IF($C144="","",男子様式!$G447)</f>
        <v/>
      </c>
      <c r="G144" s="54" t="str">
        <f t="shared" si="7"/>
        <v/>
      </c>
      <c r="H144" s="56" t="str">
        <f>IF($C144="","",VLOOKUP(基本登録情報!$C$7,登録データ!$I$3:$L$100,3,FALSE))</f>
        <v/>
      </c>
      <c r="I144" s="56" t="str">
        <f ca="1">IF($C144="","",VLOOKUP(OFFSET(男子様式!$L$18,3*A144,0),登録データ!$AM$2:$AN$48,2,FALSE))</f>
        <v/>
      </c>
      <c r="J144" s="54" t="str">
        <f t="shared" si="8"/>
        <v/>
      </c>
      <c r="K144" s="54" t="str">
        <f>IF(男子様式!$AF447="","",男子様式!$AF447)</f>
        <v/>
      </c>
      <c r="L144" s="54" t="str">
        <f>IF(男子様式!$AF448="","",男子様式!$AF448)</f>
        <v/>
      </c>
      <c r="M144" s="54" t="str">
        <f>IF(男子様式!$AF449="","",男子様式!$AF449)</f>
        <v/>
      </c>
    </row>
    <row r="145" spans="1:13">
      <c r="A145" s="54">
        <v>144</v>
      </c>
      <c r="B145" s="54" t="str">
        <f>IF(男子様式!$C450="","",IF(男子様式!$C450="@","@",男子様式!$C450))</f>
        <v/>
      </c>
      <c r="C145" s="54" t="str">
        <f>IF(男子様式!$C450="","",IF($B145="@","@",$B145+100000000))</f>
        <v/>
      </c>
      <c r="D145" s="54" t="str">
        <f>IF($C145="","",CONCATENATE(男子様式!$D450," ","(",男子様式!$J450,")"))</f>
        <v/>
      </c>
      <c r="E145" s="54" t="str">
        <f t="shared" si="6"/>
        <v/>
      </c>
      <c r="F145" s="54" t="str">
        <f>IF($C145="","",男子様式!$G450)</f>
        <v/>
      </c>
      <c r="G145" s="54" t="str">
        <f t="shared" si="7"/>
        <v/>
      </c>
      <c r="H145" s="56" t="str">
        <f>IF($C145="","",VLOOKUP(基本登録情報!$C$7,登録データ!$I$3:$L$100,3,FALSE))</f>
        <v/>
      </c>
      <c r="I145" s="56" t="str">
        <f ca="1">IF($C145="","",VLOOKUP(OFFSET(男子様式!$L$18,3*A145,0),登録データ!$AM$2:$AN$48,2,FALSE))</f>
        <v/>
      </c>
      <c r="J145" s="54" t="str">
        <f t="shared" si="8"/>
        <v/>
      </c>
      <c r="K145" s="54" t="str">
        <f>IF(男子様式!$AF450="","",男子様式!$AF450)</f>
        <v/>
      </c>
      <c r="L145" s="54" t="str">
        <f>IF(男子様式!$AF451="","",男子様式!$AF451)</f>
        <v/>
      </c>
      <c r="M145" s="54" t="str">
        <f>IF(男子様式!$AF452="","",男子様式!$AF452)</f>
        <v/>
      </c>
    </row>
    <row r="146" spans="1:13">
      <c r="A146" s="54">
        <v>145</v>
      </c>
      <c r="B146" s="54" t="str">
        <f>IF(男子様式!$C453="","",IF(男子様式!$C453="@","@",男子様式!$C453))</f>
        <v/>
      </c>
      <c r="C146" s="54" t="str">
        <f>IF(男子様式!$C453="","",IF($B146="@","@",$B146+100000000))</f>
        <v/>
      </c>
      <c r="D146" s="54" t="str">
        <f>IF($C146="","",CONCATENATE(男子様式!$D453," ","(",男子様式!$J453,")"))</f>
        <v/>
      </c>
      <c r="E146" s="54" t="str">
        <f t="shared" si="6"/>
        <v/>
      </c>
      <c r="F146" s="54" t="str">
        <f>IF($C146="","",男子様式!$G453)</f>
        <v/>
      </c>
      <c r="G146" s="54" t="str">
        <f t="shared" si="7"/>
        <v/>
      </c>
      <c r="H146" s="56" t="str">
        <f>IF($C146="","",VLOOKUP(基本登録情報!$C$7,登録データ!$I$3:$L$100,3,FALSE))</f>
        <v/>
      </c>
      <c r="I146" s="56" t="str">
        <f ca="1">IF($C146="","",VLOOKUP(OFFSET(男子様式!$L$18,3*A146,0),登録データ!$AM$2:$AN$48,2,FALSE))</f>
        <v/>
      </c>
      <c r="J146" s="54" t="str">
        <f t="shared" si="8"/>
        <v/>
      </c>
      <c r="K146" s="54" t="str">
        <f>IF(男子様式!$AF453="","",男子様式!$AF453)</f>
        <v/>
      </c>
      <c r="L146" s="54" t="str">
        <f>IF(男子様式!$AF454="","",男子様式!$AF454)</f>
        <v/>
      </c>
      <c r="M146" s="54" t="str">
        <f>IF(男子様式!$AF455="","",男子様式!$AF455)</f>
        <v/>
      </c>
    </row>
    <row r="147" spans="1:13">
      <c r="A147" s="54">
        <v>146</v>
      </c>
      <c r="B147" s="54" t="str">
        <f>IF(男子様式!$C456="","",IF(男子様式!$C456="@","@",男子様式!$C456))</f>
        <v/>
      </c>
      <c r="C147" s="54" t="str">
        <f>IF(男子様式!$C456="","",IF($B147="@","@",$B147+100000000))</f>
        <v/>
      </c>
      <c r="D147" s="54" t="str">
        <f>IF($C147="","",CONCATENATE(男子様式!$D456," ","(",男子様式!$J456,")"))</f>
        <v/>
      </c>
      <c r="E147" s="54" t="str">
        <f t="shared" si="6"/>
        <v/>
      </c>
      <c r="F147" s="54" t="str">
        <f>IF($C147="","",男子様式!$G456)</f>
        <v/>
      </c>
      <c r="G147" s="54" t="str">
        <f t="shared" si="7"/>
        <v/>
      </c>
      <c r="H147" s="56" t="str">
        <f>IF($C147="","",VLOOKUP(基本登録情報!$C$7,登録データ!$I$3:$L$100,3,FALSE))</f>
        <v/>
      </c>
      <c r="I147" s="56" t="str">
        <f ca="1">IF($C147="","",VLOOKUP(OFFSET(男子様式!$L$18,3*A147,0),登録データ!$AM$2:$AN$48,2,FALSE))</f>
        <v/>
      </c>
      <c r="J147" s="54" t="str">
        <f t="shared" si="8"/>
        <v/>
      </c>
      <c r="K147" s="54" t="str">
        <f>IF(男子様式!$AF456="","",男子様式!$AF456)</f>
        <v/>
      </c>
      <c r="L147" s="54" t="str">
        <f>IF(男子様式!$AF457="","",男子様式!$AF457)</f>
        <v/>
      </c>
      <c r="M147" s="54" t="str">
        <f>IF(男子様式!$AF458="","",男子様式!$AF458)</f>
        <v/>
      </c>
    </row>
    <row r="148" spans="1:13">
      <c r="A148" s="54">
        <v>147</v>
      </c>
      <c r="B148" s="54" t="str">
        <f>IF(男子様式!$C459="","",IF(男子様式!$C459="@","@",男子様式!$C459))</f>
        <v/>
      </c>
      <c r="C148" s="54" t="str">
        <f>IF(男子様式!$C459="","",IF($B148="@","@",$B148+100000000))</f>
        <v/>
      </c>
      <c r="D148" s="54" t="str">
        <f>IF($C148="","",CONCATENATE(男子様式!$D459," ","(",男子様式!$J459,")"))</f>
        <v/>
      </c>
      <c r="E148" s="54" t="str">
        <f t="shared" si="6"/>
        <v/>
      </c>
      <c r="F148" s="54" t="str">
        <f>IF($C148="","",男子様式!$G459)</f>
        <v/>
      </c>
      <c r="G148" s="54" t="str">
        <f t="shared" si="7"/>
        <v/>
      </c>
      <c r="H148" s="56" t="str">
        <f>IF($C148="","",VLOOKUP(基本登録情報!$C$7,登録データ!$I$3:$L$100,3,FALSE))</f>
        <v/>
      </c>
      <c r="I148" s="56" t="str">
        <f ca="1">IF($C148="","",VLOOKUP(OFFSET(男子様式!$L$18,3*A148,0),登録データ!$AM$2:$AN$48,2,FALSE))</f>
        <v/>
      </c>
      <c r="J148" s="54" t="str">
        <f t="shared" si="8"/>
        <v/>
      </c>
      <c r="K148" s="54" t="str">
        <f>IF(男子様式!$AF459="","",男子様式!$AF459)</f>
        <v/>
      </c>
      <c r="L148" s="54" t="str">
        <f>IF(男子様式!$AF460="","",男子様式!$AF460)</f>
        <v/>
      </c>
      <c r="M148" s="54" t="str">
        <f>IF(男子様式!$AF461="","",男子様式!$AF461)</f>
        <v/>
      </c>
    </row>
    <row r="149" spans="1:13">
      <c r="A149" s="54">
        <v>148</v>
      </c>
      <c r="B149" s="54" t="str">
        <f>IF(男子様式!$C462="","",IF(男子様式!$C462="@","@",男子様式!$C462))</f>
        <v/>
      </c>
      <c r="C149" s="54" t="str">
        <f>IF(男子様式!$C462="","",IF($B149="@","@",$B149+100000000))</f>
        <v/>
      </c>
      <c r="D149" s="54" t="str">
        <f>IF($C149="","",CONCATENATE(男子様式!$D462," ","(",男子様式!$J462,")"))</f>
        <v/>
      </c>
      <c r="E149" s="54" t="str">
        <f t="shared" si="6"/>
        <v/>
      </c>
      <c r="F149" s="54" t="str">
        <f>IF($C149="","",男子様式!$G462)</f>
        <v/>
      </c>
      <c r="G149" s="54" t="str">
        <f t="shared" si="7"/>
        <v/>
      </c>
      <c r="H149" s="56" t="str">
        <f>IF($C149="","",VLOOKUP(基本登録情報!$C$7,登録データ!$I$3:$L$100,3,FALSE))</f>
        <v/>
      </c>
      <c r="I149" s="56" t="str">
        <f ca="1">IF($C149="","",VLOOKUP(OFFSET(男子様式!$L$18,3*A149,0),登録データ!$AM$2:$AN$48,2,FALSE))</f>
        <v/>
      </c>
      <c r="J149" s="54" t="str">
        <f t="shared" si="8"/>
        <v/>
      </c>
      <c r="K149" s="54" t="str">
        <f>IF(男子様式!$AF462="","",男子様式!$AF462)</f>
        <v/>
      </c>
      <c r="L149" s="54" t="str">
        <f>IF(男子様式!$AF463="","",男子様式!$AF463)</f>
        <v/>
      </c>
      <c r="M149" s="54" t="str">
        <f>IF(男子様式!$AF464="","",男子様式!$AF464)</f>
        <v/>
      </c>
    </row>
    <row r="150" spans="1:13">
      <c r="A150" s="54">
        <v>149</v>
      </c>
      <c r="B150" s="54" t="str">
        <f>IF(男子様式!$C465="","",IF(男子様式!$C465="@","@",男子様式!$C465))</f>
        <v/>
      </c>
      <c r="C150" s="54" t="str">
        <f>IF(男子様式!$C465="","",IF($B150="@","@",$B150+100000000))</f>
        <v/>
      </c>
      <c r="D150" s="54" t="str">
        <f>IF($C150="","",CONCATENATE(男子様式!$D465," ","(",男子様式!$J465,")"))</f>
        <v/>
      </c>
      <c r="E150" s="54" t="str">
        <f t="shared" si="6"/>
        <v/>
      </c>
      <c r="F150" s="54" t="str">
        <f>IF($C150="","",男子様式!$G465)</f>
        <v/>
      </c>
      <c r="G150" s="54" t="str">
        <f t="shared" si="7"/>
        <v/>
      </c>
      <c r="H150" s="56" t="str">
        <f>IF($C150="","",VLOOKUP(基本登録情報!$C$7,登録データ!$I$3:$L$100,3,FALSE))</f>
        <v/>
      </c>
      <c r="I150" s="56" t="str">
        <f ca="1">IF($C150="","",VLOOKUP(OFFSET(男子様式!$L$18,3*A150,0),登録データ!$AM$2:$AN$48,2,FALSE))</f>
        <v/>
      </c>
      <c r="J150" s="54" t="str">
        <f t="shared" si="8"/>
        <v/>
      </c>
      <c r="K150" s="54" t="str">
        <f>IF(男子様式!$AF465="","",男子様式!$AF465)</f>
        <v/>
      </c>
      <c r="L150" s="54" t="str">
        <f>IF(男子様式!$AF466="","",男子様式!$AF466)</f>
        <v/>
      </c>
      <c r="M150" s="54" t="str">
        <f>IF(男子様式!$AF467="","",男子様式!$AF467)</f>
        <v/>
      </c>
    </row>
    <row r="151" spans="1:13">
      <c r="A151" s="54">
        <v>150</v>
      </c>
      <c r="B151" s="54" t="str">
        <f>IF(男子様式!$C468="","",IF(男子様式!$C468="@","@",男子様式!$C468))</f>
        <v/>
      </c>
      <c r="C151" s="54" t="str">
        <f>IF(男子様式!$C468="","",IF($B151="@","@",$B151+100000000))</f>
        <v/>
      </c>
      <c r="D151" s="54" t="str">
        <f>IF($C151="","",CONCATENATE(男子様式!$D468," ","(",男子様式!$J468,")"))</f>
        <v/>
      </c>
      <c r="E151" s="54" t="str">
        <f t="shared" si="6"/>
        <v/>
      </c>
      <c r="F151" s="54" t="str">
        <f>IF($C151="","",男子様式!$G468)</f>
        <v/>
      </c>
      <c r="G151" s="54" t="str">
        <f t="shared" si="7"/>
        <v/>
      </c>
      <c r="H151" s="56" t="str">
        <f>IF($C151="","",VLOOKUP(基本登録情報!$C$7,登録データ!$I$3:$L$100,3,FALSE))</f>
        <v/>
      </c>
      <c r="I151" s="56" t="str">
        <f ca="1">IF($C151="","",VLOOKUP(OFFSET(男子様式!$L$18,3*A151,0),登録データ!$AM$2:$AN$48,2,FALSE))</f>
        <v/>
      </c>
      <c r="J151" s="54" t="str">
        <f t="shared" si="8"/>
        <v/>
      </c>
      <c r="K151" s="54" t="str">
        <f>IF(男子様式!$AF468="","",男子様式!$AF468)</f>
        <v/>
      </c>
      <c r="L151" s="54" t="str">
        <f>IF(男子様式!$AF469="","",男子様式!$AF469)</f>
        <v/>
      </c>
      <c r="M151" s="54" t="str">
        <f>IF(男子様式!$AF470="","",男子様式!$AF470)</f>
        <v/>
      </c>
    </row>
    <row r="152" spans="1:13">
      <c r="A152" s="54">
        <v>151</v>
      </c>
      <c r="B152" s="54" t="str">
        <f>IF(男子様式!$C471="","",IF(男子様式!$C471="@","@",男子様式!$C471))</f>
        <v/>
      </c>
      <c r="C152" s="54" t="str">
        <f>IF(男子様式!$C471="","",IF($B152="@","@",$B152+100000000))</f>
        <v/>
      </c>
      <c r="D152" s="54" t="str">
        <f>IF($C152="","",CONCATENATE(男子様式!$D471," ","(",男子様式!$J471,")"))</f>
        <v/>
      </c>
      <c r="E152" s="54" t="str">
        <f t="shared" si="6"/>
        <v/>
      </c>
      <c r="F152" s="54" t="str">
        <f>IF($C152="","",男子様式!$G471)</f>
        <v/>
      </c>
      <c r="G152" s="54" t="str">
        <f t="shared" si="7"/>
        <v/>
      </c>
      <c r="H152" s="56" t="str">
        <f>IF($C152="","",VLOOKUP(基本登録情報!$C$7,登録データ!$I$3:$L$100,3,FALSE))</f>
        <v/>
      </c>
      <c r="I152" s="56" t="str">
        <f ca="1">IF($C152="","",VLOOKUP(OFFSET(男子様式!$L$18,3*A152,0),登録データ!$AM$2:$AN$48,2,FALSE))</f>
        <v/>
      </c>
      <c r="J152" s="54" t="str">
        <f t="shared" si="8"/>
        <v/>
      </c>
      <c r="K152" s="54" t="str">
        <f>IF(男子様式!$AF471="","",男子様式!$AF471)</f>
        <v/>
      </c>
      <c r="L152" s="54" t="str">
        <f>IF(男子様式!$AF472="","",男子様式!$AF472)</f>
        <v/>
      </c>
      <c r="M152" s="54" t="str">
        <f>IF(男子様式!$AF473="","",男子様式!$AF473)</f>
        <v/>
      </c>
    </row>
    <row r="153" spans="1:13">
      <c r="A153" s="54">
        <v>152</v>
      </c>
      <c r="B153" s="54" t="str">
        <f>IF(男子様式!$C474="","",IF(男子様式!$C474="@","@",男子様式!$C474))</f>
        <v/>
      </c>
      <c r="C153" s="54" t="str">
        <f>IF(男子様式!$C474="","",IF($B153="@","@",$B153+100000000))</f>
        <v/>
      </c>
      <c r="D153" s="54" t="str">
        <f>IF($C153="","",CONCATENATE(男子様式!$D474," ","(",男子様式!$J474,")"))</f>
        <v/>
      </c>
      <c r="E153" s="54" t="str">
        <f t="shared" si="6"/>
        <v/>
      </c>
      <c r="F153" s="54" t="str">
        <f>IF($C153="","",男子様式!$G474)</f>
        <v/>
      </c>
      <c r="G153" s="54" t="str">
        <f t="shared" si="7"/>
        <v/>
      </c>
      <c r="H153" s="56" t="str">
        <f>IF($C153="","",VLOOKUP(基本登録情報!$C$7,登録データ!$I$3:$L$100,3,FALSE))</f>
        <v/>
      </c>
      <c r="I153" s="56" t="str">
        <f ca="1">IF($C153="","",VLOOKUP(OFFSET(男子様式!$L$18,3*A153,0),登録データ!$AM$2:$AN$48,2,FALSE))</f>
        <v/>
      </c>
      <c r="J153" s="54" t="str">
        <f t="shared" si="8"/>
        <v/>
      </c>
      <c r="K153" s="54" t="str">
        <f>IF(男子様式!$AF474="","",男子様式!$AF474)</f>
        <v/>
      </c>
      <c r="L153" s="54" t="str">
        <f>IF(男子様式!$AF475="","",男子様式!$AF475)</f>
        <v/>
      </c>
      <c r="M153" s="54" t="str">
        <f>IF(男子様式!$AF476="","",男子様式!$AF476)</f>
        <v/>
      </c>
    </row>
    <row r="154" spans="1:13">
      <c r="A154" s="54">
        <v>153</v>
      </c>
      <c r="B154" s="54" t="str">
        <f>IF(男子様式!$C477="","",IF(男子様式!$C477="@","@",男子様式!$C477))</f>
        <v/>
      </c>
      <c r="C154" s="54" t="str">
        <f>IF(男子様式!$C477="","",IF($B154="@","@",$B154+100000000))</f>
        <v/>
      </c>
      <c r="D154" s="54" t="str">
        <f>IF($C154="","",CONCATENATE(男子様式!$D477," ","(",男子様式!$J477,")"))</f>
        <v/>
      </c>
      <c r="E154" s="54" t="str">
        <f t="shared" si="6"/>
        <v/>
      </c>
      <c r="F154" s="54" t="str">
        <f>IF($C154="","",男子様式!$G477)</f>
        <v/>
      </c>
      <c r="G154" s="54" t="str">
        <f t="shared" si="7"/>
        <v/>
      </c>
      <c r="H154" s="56" t="str">
        <f>IF($C154="","",VLOOKUP(基本登録情報!$C$7,登録データ!$I$3:$L$100,3,FALSE))</f>
        <v/>
      </c>
      <c r="I154" s="56" t="str">
        <f ca="1">IF($C154="","",VLOOKUP(OFFSET(男子様式!$L$18,3*A154,0),登録データ!$AM$2:$AN$48,2,FALSE))</f>
        <v/>
      </c>
      <c r="J154" s="54" t="str">
        <f t="shared" si="8"/>
        <v/>
      </c>
      <c r="K154" s="54" t="str">
        <f>IF(男子様式!$AF477="","",男子様式!$AF477)</f>
        <v/>
      </c>
      <c r="L154" s="54" t="str">
        <f>IF(男子様式!$AF478="","",男子様式!$AF478)</f>
        <v/>
      </c>
      <c r="M154" s="54" t="str">
        <f>IF(男子様式!$AF479="","",男子様式!$AF479)</f>
        <v/>
      </c>
    </row>
    <row r="155" spans="1:13">
      <c r="A155" s="54">
        <v>154</v>
      </c>
      <c r="B155" s="54" t="str">
        <f>IF(男子様式!$C480="","",IF(男子様式!$C480="@","@",男子様式!$C480))</f>
        <v/>
      </c>
      <c r="C155" s="54" t="str">
        <f>IF(男子様式!$C480="","",IF($B155="@","@",$B155+100000000))</f>
        <v/>
      </c>
      <c r="D155" s="54" t="str">
        <f>IF($C155="","",CONCATENATE(男子様式!$D480," ","(",男子様式!$J480,")"))</f>
        <v/>
      </c>
      <c r="E155" s="54" t="str">
        <f t="shared" si="6"/>
        <v/>
      </c>
      <c r="F155" s="54" t="str">
        <f>IF($C155="","",男子様式!$G480)</f>
        <v/>
      </c>
      <c r="G155" s="54" t="str">
        <f t="shared" si="7"/>
        <v/>
      </c>
      <c r="H155" s="56" t="str">
        <f>IF($C155="","",VLOOKUP(基本登録情報!$C$7,登録データ!$I$3:$L$100,3,FALSE))</f>
        <v/>
      </c>
      <c r="I155" s="56" t="str">
        <f ca="1">IF($C155="","",VLOOKUP(OFFSET(男子様式!$L$18,3*A155,0),登録データ!$AM$2:$AN$48,2,FALSE))</f>
        <v/>
      </c>
      <c r="J155" s="54" t="str">
        <f t="shared" si="8"/>
        <v/>
      </c>
      <c r="K155" s="54" t="str">
        <f>IF(男子様式!$AF480="","",男子様式!$AF480)</f>
        <v/>
      </c>
      <c r="L155" s="54" t="str">
        <f>IF(男子様式!$AF481="","",男子様式!$AF481)</f>
        <v/>
      </c>
      <c r="M155" s="54" t="str">
        <f>IF(男子様式!$AF482="","",男子様式!$AF482)</f>
        <v/>
      </c>
    </row>
    <row r="156" spans="1:13">
      <c r="A156" s="54">
        <v>155</v>
      </c>
      <c r="B156" s="54" t="str">
        <f>IF(男子様式!$C483="","",IF(男子様式!$C483="@","@",男子様式!$C483))</f>
        <v/>
      </c>
      <c r="C156" s="54" t="str">
        <f>IF(男子様式!$C483="","",IF($B156="@","@",$B156+100000000))</f>
        <v/>
      </c>
      <c r="D156" s="54" t="str">
        <f>IF($C156="","",CONCATENATE(男子様式!$D483," ","(",男子様式!$J483,")"))</f>
        <v/>
      </c>
      <c r="E156" s="54" t="str">
        <f t="shared" si="6"/>
        <v/>
      </c>
      <c r="F156" s="54" t="str">
        <f>IF($C156="","",男子様式!$G483)</f>
        <v/>
      </c>
      <c r="G156" s="54" t="str">
        <f t="shared" si="7"/>
        <v/>
      </c>
      <c r="H156" s="56" t="str">
        <f>IF($C156="","",VLOOKUP(基本登録情報!$C$7,登録データ!$I$3:$L$100,3,FALSE))</f>
        <v/>
      </c>
      <c r="I156" s="56" t="str">
        <f ca="1">IF($C156="","",VLOOKUP(OFFSET(男子様式!$L$18,3*A156,0),登録データ!$AM$2:$AN$48,2,FALSE))</f>
        <v/>
      </c>
      <c r="J156" s="54" t="str">
        <f t="shared" si="8"/>
        <v/>
      </c>
      <c r="K156" s="54" t="str">
        <f>IF(男子様式!$AF483="","",男子様式!$AF483)</f>
        <v/>
      </c>
      <c r="L156" s="54" t="str">
        <f>IF(男子様式!$AF484="","",男子様式!$AF484)</f>
        <v/>
      </c>
      <c r="M156" s="54" t="str">
        <f>IF(男子様式!$AF485="","",男子様式!$AF485)</f>
        <v/>
      </c>
    </row>
    <row r="157" spans="1:13">
      <c r="A157" s="54">
        <v>156</v>
      </c>
      <c r="B157" s="54" t="str">
        <f>IF(男子様式!$C486="","",IF(男子様式!$C486="@","@",男子様式!$C486))</f>
        <v/>
      </c>
      <c r="C157" s="54" t="str">
        <f>IF(男子様式!$C486="","",IF($B157="@","@",$B157+100000000))</f>
        <v/>
      </c>
      <c r="D157" s="54" t="str">
        <f>IF($C157="","",CONCATENATE(男子様式!$D486," ","(",男子様式!$J486,")"))</f>
        <v/>
      </c>
      <c r="E157" s="54" t="str">
        <f t="shared" si="6"/>
        <v/>
      </c>
      <c r="F157" s="54" t="str">
        <f>IF($C157="","",男子様式!$G486)</f>
        <v/>
      </c>
      <c r="G157" s="54" t="str">
        <f t="shared" si="7"/>
        <v/>
      </c>
      <c r="H157" s="56" t="str">
        <f>IF($C157="","",VLOOKUP(基本登録情報!$C$7,登録データ!$I$3:$L$100,3,FALSE))</f>
        <v/>
      </c>
      <c r="I157" s="56" t="str">
        <f ca="1">IF($C157="","",VLOOKUP(OFFSET(男子様式!$L$18,3*A157,0),登録データ!$AM$2:$AN$48,2,FALSE))</f>
        <v/>
      </c>
      <c r="J157" s="54" t="str">
        <f t="shared" si="8"/>
        <v/>
      </c>
      <c r="K157" s="54" t="str">
        <f>IF(男子様式!$AF486="","",男子様式!$AF486)</f>
        <v/>
      </c>
      <c r="L157" s="54" t="str">
        <f>IF(男子様式!$AF487="","",男子様式!$AF487)</f>
        <v/>
      </c>
      <c r="M157" s="54" t="str">
        <f>IF(男子様式!$AF488="","",男子様式!$AF488)</f>
        <v/>
      </c>
    </row>
    <row r="158" spans="1:13">
      <c r="A158" s="54">
        <v>157</v>
      </c>
      <c r="B158" s="54" t="str">
        <f>IF(男子様式!$C489="","",IF(男子様式!$C489="@","@",男子様式!$C489))</f>
        <v/>
      </c>
      <c r="C158" s="54" t="str">
        <f>IF(男子様式!$C489="","",IF($B158="@","@",$B158+100000000))</f>
        <v/>
      </c>
      <c r="D158" s="54" t="str">
        <f>IF($C158="","",CONCATENATE(男子様式!$D489," ","(",男子様式!$J489,")"))</f>
        <v/>
      </c>
      <c r="E158" s="54" t="str">
        <f t="shared" si="6"/>
        <v/>
      </c>
      <c r="F158" s="54" t="str">
        <f>IF($C158="","",男子様式!$G489)</f>
        <v/>
      </c>
      <c r="G158" s="54" t="str">
        <f t="shared" si="7"/>
        <v/>
      </c>
      <c r="H158" s="56" t="str">
        <f>IF($C158="","",VLOOKUP(基本登録情報!$C$7,登録データ!$I$3:$L$100,3,FALSE))</f>
        <v/>
      </c>
      <c r="I158" s="56" t="str">
        <f ca="1">IF($C158="","",VLOOKUP(OFFSET(男子様式!$L$18,3*A158,0),登録データ!$AM$2:$AN$48,2,FALSE))</f>
        <v/>
      </c>
      <c r="J158" s="54" t="str">
        <f t="shared" si="8"/>
        <v/>
      </c>
      <c r="K158" s="54" t="str">
        <f>IF(男子様式!$AF489="","",男子様式!$AF489)</f>
        <v/>
      </c>
      <c r="L158" s="54" t="str">
        <f>IF(男子様式!$AF490="","",男子様式!$AF490)</f>
        <v/>
      </c>
      <c r="M158" s="54" t="str">
        <f>IF(男子様式!$AF491="","",男子様式!$AF491)</f>
        <v/>
      </c>
    </row>
    <row r="159" spans="1:13">
      <c r="A159" s="54">
        <v>158</v>
      </c>
      <c r="B159" s="54" t="str">
        <f>IF(男子様式!$C492="","",IF(男子様式!$C492="@","@",男子様式!$C492))</f>
        <v/>
      </c>
      <c r="C159" s="54" t="str">
        <f>IF(男子様式!$C492="","",IF($B159="@","@",$B159+100000000))</f>
        <v/>
      </c>
      <c r="D159" s="54" t="str">
        <f>IF($C159="","",CONCATENATE(男子様式!$D492," ","(",男子様式!$J492,")"))</f>
        <v/>
      </c>
      <c r="E159" s="54" t="str">
        <f t="shared" si="6"/>
        <v/>
      </c>
      <c r="F159" s="54" t="str">
        <f>IF($C159="","",男子様式!$G492)</f>
        <v/>
      </c>
      <c r="G159" s="54" t="str">
        <f t="shared" si="7"/>
        <v/>
      </c>
      <c r="H159" s="56" t="str">
        <f>IF($C159="","",VLOOKUP(基本登録情報!$C$7,登録データ!$I$3:$L$100,3,FALSE))</f>
        <v/>
      </c>
      <c r="I159" s="56" t="str">
        <f ca="1">IF($C159="","",VLOOKUP(OFFSET(男子様式!$L$18,3*A159,0),登録データ!$AM$2:$AN$48,2,FALSE))</f>
        <v/>
      </c>
      <c r="J159" s="54" t="str">
        <f t="shared" si="8"/>
        <v/>
      </c>
      <c r="K159" s="54" t="str">
        <f>IF(男子様式!$AF492="","",男子様式!$AF492)</f>
        <v/>
      </c>
      <c r="L159" s="54" t="str">
        <f>IF(男子様式!$AF493="","",男子様式!$AF493)</f>
        <v/>
      </c>
      <c r="M159" s="54" t="str">
        <f>IF(男子様式!$AF494="","",男子様式!$AF494)</f>
        <v/>
      </c>
    </row>
    <row r="160" spans="1:13">
      <c r="A160" s="54">
        <v>159</v>
      </c>
      <c r="B160" s="54" t="str">
        <f>IF(男子様式!$C495="","",IF(男子様式!$C495="@","@",男子様式!$C495))</f>
        <v/>
      </c>
      <c r="C160" s="54" t="str">
        <f>IF(男子様式!$C495="","",IF($B160="@","@",$B160+100000000))</f>
        <v/>
      </c>
      <c r="D160" s="54" t="str">
        <f>IF($C160="","",CONCATENATE(男子様式!$D495," ","(",男子様式!$J495,")"))</f>
        <v/>
      </c>
      <c r="E160" s="54" t="str">
        <f t="shared" si="6"/>
        <v/>
      </c>
      <c r="F160" s="54" t="str">
        <f>IF($C160="","",男子様式!$G495)</f>
        <v/>
      </c>
      <c r="G160" s="54" t="str">
        <f t="shared" si="7"/>
        <v/>
      </c>
      <c r="H160" s="56" t="str">
        <f>IF($C160="","",VLOOKUP(基本登録情報!$C$7,登録データ!$I$3:$L$100,3,FALSE))</f>
        <v/>
      </c>
      <c r="I160" s="56" t="str">
        <f ca="1">IF($C160="","",VLOOKUP(OFFSET(男子様式!$L$18,3*A160,0),登録データ!$AM$2:$AN$48,2,FALSE))</f>
        <v/>
      </c>
      <c r="J160" s="54" t="str">
        <f t="shared" si="8"/>
        <v/>
      </c>
      <c r="K160" s="54" t="str">
        <f>IF(男子様式!$AF495="","",男子様式!$AF495)</f>
        <v/>
      </c>
      <c r="L160" s="54" t="str">
        <f>IF(男子様式!$AF496="","",男子様式!$AF496)</f>
        <v/>
      </c>
      <c r="M160" s="54" t="str">
        <f>IF(男子様式!$AF497="","",男子様式!$AF497)</f>
        <v/>
      </c>
    </row>
    <row r="161" spans="1:13">
      <c r="A161" s="54">
        <v>160</v>
      </c>
      <c r="B161" s="54" t="str">
        <f>IF(男子様式!$C498="","",IF(男子様式!$C498="@","@",男子様式!$C498))</f>
        <v/>
      </c>
      <c r="C161" s="54" t="str">
        <f>IF(男子様式!$C498="","",IF($B161="@","@",$B161+100000000))</f>
        <v/>
      </c>
      <c r="D161" s="54" t="str">
        <f>IF($C161="","",CONCATENATE(男子様式!$D498," ","(",男子様式!$J498,")"))</f>
        <v/>
      </c>
      <c r="E161" s="54" t="str">
        <f t="shared" si="6"/>
        <v/>
      </c>
      <c r="F161" s="54" t="str">
        <f>IF($C161="","",男子様式!$G498)</f>
        <v/>
      </c>
      <c r="G161" s="54" t="str">
        <f t="shared" si="7"/>
        <v/>
      </c>
      <c r="H161" s="56" t="str">
        <f>IF($C161="","",VLOOKUP(基本登録情報!$C$7,登録データ!$I$3:$L$100,3,FALSE))</f>
        <v/>
      </c>
      <c r="I161" s="56" t="str">
        <f ca="1">IF($C161="","",VLOOKUP(OFFSET(男子様式!$L$18,3*A161,0),登録データ!$AM$2:$AN$48,2,FALSE))</f>
        <v/>
      </c>
      <c r="J161" s="54" t="str">
        <f t="shared" si="8"/>
        <v/>
      </c>
      <c r="K161" s="54" t="str">
        <f>IF(男子様式!$AF498="","",男子様式!$AF498)</f>
        <v/>
      </c>
      <c r="L161" s="54" t="str">
        <f>IF(男子様式!$AF499="","",男子様式!$AF499)</f>
        <v/>
      </c>
      <c r="M161" s="54" t="str">
        <f>IF(男子様式!$AF500="","",男子様式!$AF500)</f>
        <v/>
      </c>
    </row>
    <row r="162" spans="1:13">
      <c r="A162" s="54">
        <v>161</v>
      </c>
      <c r="B162" s="54" t="str">
        <f>IF(男子様式!$C501="","",IF(男子様式!$C501="@","@",男子様式!$C501))</f>
        <v/>
      </c>
      <c r="C162" s="54" t="str">
        <f>IF(男子様式!$C501="","",IF($B162="@","@",$B162+100000000))</f>
        <v/>
      </c>
      <c r="D162" s="54" t="str">
        <f>IF($C162="","",CONCATENATE(男子様式!$D501," ","(",男子様式!$J501,")"))</f>
        <v/>
      </c>
      <c r="E162" s="54" t="str">
        <f t="shared" si="6"/>
        <v/>
      </c>
      <c r="F162" s="54" t="str">
        <f>IF($C162="","",男子様式!$G501)</f>
        <v/>
      </c>
      <c r="G162" s="54" t="str">
        <f t="shared" si="7"/>
        <v/>
      </c>
      <c r="H162" s="56" t="str">
        <f>IF($C162="","",VLOOKUP(基本登録情報!$C$7,登録データ!$I$3:$L$100,3,FALSE))</f>
        <v/>
      </c>
      <c r="I162" s="56" t="str">
        <f ca="1">IF($C162="","",VLOOKUP(OFFSET(男子様式!$L$18,3*A162,0),登録データ!$AM$2:$AN$48,2,FALSE))</f>
        <v/>
      </c>
      <c r="J162" s="54" t="str">
        <f t="shared" si="8"/>
        <v/>
      </c>
      <c r="K162" s="54" t="str">
        <f>IF(男子様式!$AF501="","",男子様式!$AF501)</f>
        <v/>
      </c>
      <c r="L162" s="54" t="str">
        <f>IF(男子様式!$AF502="","",男子様式!$AF502)</f>
        <v/>
      </c>
      <c r="M162" s="54" t="str">
        <f>IF(男子様式!$AF503="","",男子様式!$AF503)</f>
        <v/>
      </c>
    </row>
    <row r="163" spans="1:13">
      <c r="A163" s="54">
        <v>162</v>
      </c>
      <c r="B163" s="54" t="str">
        <f>IF(男子様式!$C504="","",IF(男子様式!$C504="@","@",男子様式!$C504))</f>
        <v/>
      </c>
      <c r="C163" s="54" t="str">
        <f>IF(男子様式!$C504="","",IF($B163="@","@",$B163+100000000))</f>
        <v/>
      </c>
      <c r="D163" s="54" t="str">
        <f>IF($C163="","",CONCATENATE(男子様式!$D504," ","(",男子様式!$J504,")"))</f>
        <v/>
      </c>
      <c r="E163" s="54" t="str">
        <f t="shared" si="6"/>
        <v/>
      </c>
      <c r="F163" s="54" t="str">
        <f>IF($C163="","",男子様式!$G504)</f>
        <v/>
      </c>
      <c r="G163" s="54" t="str">
        <f t="shared" si="7"/>
        <v/>
      </c>
      <c r="H163" s="56" t="str">
        <f>IF($C163="","",VLOOKUP(基本登録情報!$C$7,登録データ!$I$3:$L$100,3,FALSE))</f>
        <v/>
      </c>
      <c r="I163" s="56" t="str">
        <f ca="1">IF($C163="","",VLOOKUP(OFFSET(男子様式!$L$18,3*A163,0),登録データ!$AM$2:$AN$48,2,FALSE))</f>
        <v/>
      </c>
      <c r="J163" s="54" t="str">
        <f t="shared" si="8"/>
        <v/>
      </c>
      <c r="K163" s="54" t="str">
        <f>IF(男子様式!$AF504="","",男子様式!$AF504)</f>
        <v/>
      </c>
      <c r="L163" s="54" t="str">
        <f>IF(男子様式!$AF505="","",男子様式!$AF505)</f>
        <v/>
      </c>
      <c r="M163" s="54" t="str">
        <f>IF(男子様式!$AF506="","",男子様式!$AF506)</f>
        <v/>
      </c>
    </row>
    <row r="164" spans="1:13">
      <c r="A164" s="54">
        <v>163</v>
      </c>
      <c r="B164" s="54" t="str">
        <f>IF(男子様式!$C507="","",IF(男子様式!$C507="@","@",男子様式!$C507))</f>
        <v/>
      </c>
      <c r="C164" s="54" t="str">
        <f>IF(男子様式!$C507="","",IF($B164="@","@",$B164+100000000))</f>
        <v/>
      </c>
      <c r="D164" s="54" t="str">
        <f>IF($C164="","",CONCATENATE(男子様式!$D507," ","(",男子様式!$J507,")"))</f>
        <v/>
      </c>
      <c r="E164" s="54" t="str">
        <f t="shared" si="6"/>
        <v/>
      </c>
      <c r="F164" s="54" t="str">
        <f>IF($C164="","",男子様式!$G507)</f>
        <v/>
      </c>
      <c r="G164" s="54" t="str">
        <f t="shared" si="7"/>
        <v/>
      </c>
      <c r="H164" s="56" t="str">
        <f>IF($C164="","",VLOOKUP(基本登録情報!$C$7,登録データ!$I$3:$L$100,3,FALSE))</f>
        <v/>
      </c>
      <c r="I164" s="56" t="str">
        <f ca="1">IF($C164="","",VLOOKUP(OFFSET(男子様式!$L$18,3*A164,0),登録データ!$AM$2:$AN$48,2,FALSE))</f>
        <v/>
      </c>
      <c r="J164" s="54" t="str">
        <f t="shared" si="8"/>
        <v/>
      </c>
      <c r="K164" s="54" t="str">
        <f>IF(男子様式!$AF507="","",男子様式!$AF507)</f>
        <v/>
      </c>
      <c r="L164" s="54" t="str">
        <f>IF(男子様式!$AF508="","",男子様式!$AF508)</f>
        <v/>
      </c>
      <c r="M164" s="54" t="str">
        <f>IF(男子様式!$AF509="","",男子様式!$AF509)</f>
        <v/>
      </c>
    </row>
    <row r="165" spans="1:13">
      <c r="A165" s="54">
        <v>164</v>
      </c>
      <c r="B165" s="54" t="str">
        <f>IF(男子様式!$C510="","",IF(男子様式!$C510="@","@",男子様式!$C510))</f>
        <v/>
      </c>
      <c r="C165" s="54" t="str">
        <f>IF(男子様式!$C510="","",IF($B165="@","@",$B165+100000000))</f>
        <v/>
      </c>
      <c r="D165" s="54" t="str">
        <f>IF($C165="","",CONCATENATE(男子様式!$D510," ","(",男子様式!$J510,")"))</f>
        <v/>
      </c>
      <c r="E165" s="54" t="str">
        <f t="shared" si="6"/>
        <v/>
      </c>
      <c r="F165" s="54" t="str">
        <f>IF($C165="","",男子様式!$G510)</f>
        <v/>
      </c>
      <c r="G165" s="54" t="str">
        <f t="shared" si="7"/>
        <v/>
      </c>
      <c r="H165" s="56" t="str">
        <f>IF($C165="","",VLOOKUP(基本登録情報!$C$7,登録データ!$I$3:$L$100,3,FALSE))</f>
        <v/>
      </c>
      <c r="I165" s="56" t="str">
        <f ca="1">IF($C165="","",VLOOKUP(OFFSET(男子様式!$L$18,3*A165,0),登録データ!$AM$2:$AN$48,2,FALSE))</f>
        <v/>
      </c>
      <c r="J165" s="54" t="str">
        <f t="shared" si="8"/>
        <v/>
      </c>
      <c r="K165" s="54" t="str">
        <f>IF(男子様式!$AF510="","",男子様式!$AF510)</f>
        <v/>
      </c>
      <c r="L165" s="54" t="str">
        <f>IF(男子様式!$AF511="","",男子様式!$AF511)</f>
        <v/>
      </c>
      <c r="M165" s="54" t="str">
        <f>IF(男子様式!$AF512="","",男子様式!$AF512)</f>
        <v/>
      </c>
    </row>
    <row r="166" spans="1:13">
      <c r="A166" s="54">
        <v>165</v>
      </c>
      <c r="B166" s="54" t="str">
        <f>IF(男子様式!$C513="","",IF(男子様式!$C513="@","@",男子様式!$C513))</f>
        <v/>
      </c>
      <c r="C166" s="54" t="str">
        <f>IF(男子様式!$C513="","",IF($B166="@","@",$B166+100000000))</f>
        <v/>
      </c>
      <c r="D166" s="54" t="str">
        <f>IF($C166="","",CONCATENATE(男子様式!$D513," ","(",男子様式!$J513,")"))</f>
        <v/>
      </c>
      <c r="E166" s="54" t="str">
        <f t="shared" si="6"/>
        <v/>
      </c>
      <c r="F166" s="54" t="str">
        <f>IF($C166="","",男子様式!$G513)</f>
        <v/>
      </c>
      <c r="G166" s="54" t="str">
        <f t="shared" si="7"/>
        <v/>
      </c>
      <c r="H166" s="56" t="str">
        <f>IF($C166="","",VLOOKUP(基本登録情報!$C$7,登録データ!$I$3:$L$100,3,FALSE))</f>
        <v/>
      </c>
      <c r="I166" s="56" t="str">
        <f ca="1">IF($C166="","",VLOOKUP(OFFSET(男子様式!$L$18,3*A166,0),登録データ!$AM$2:$AN$48,2,FALSE))</f>
        <v/>
      </c>
      <c r="J166" s="54" t="str">
        <f t="shared" si="8"/>
        <v/>
      </c>
      <c r="K166" s="54" t="str">
        <f>IF(男子様式!$AF513="","",男子様式!$AF513)</f>
        <v/>
      </c>
      <c r="L166" s="54" t="str">
        <f>IF(男子様式!$AF514="","",男子様式!$AF514)</f>
        <v/>
      </c>
      <c r="M166" s="54" t="str">
        <f>IF(男子様式!$AF515="","",男子様式!$AF515)</f>
        <v/>
      </c>
    </row>
    <row r="167" spans="1:13">
      <c r="A167" s="54">
        <v>166</v>
      </c>
      <c r="B167" s="54" t="str">
        <f>IF(男子様式!$C516="","",IF(男子様式!$C516="@","@",男子様式!$C516))</f>
        <v/>
      </c>
      <c r="C167" s="54" t="str">
        <f>IF(男子様式!$C516="","",IF($B167="@","@",$B167+100000000))</f>
        <v/>
      </c>
      <c r="D167" s="54" t="str">
        <f>IF($C167="","",CONCATENATE(男子様式!$D516," ","(",男子様式!$J516,")"))</f>
        <v/>
      </c>
      <c r="E167" s="54" t="str">
        <f t="shared" si="6"/>
        <v/>
      </c>
      <c r="F167" s="54" t="str">
        <f>IF($C167="","",男子様式!$G516)</f>
        <v/>
      </c>
      <c r="G167" s="54" t="str">
        <f t="shared" si="7"/>
        <v/>
      </c>
      <c r="H167" s="56" t="str">
        <f>IF($C167="","",VLOOKUP(基本登録情報!$C$7,登録データ!$I$3:$L$100,3,FALSE))</f>
        <v/>
      </c>
      <c r="I167" s="56" t="str">
        <f ca="1">IF($C167="","",VLOOKUP(OFFSET(男子様式!$L$18,3*A167,0),登録データ!$AM$2:$AN$48,2,FALSE))</f>
        <v/>
      </c>
      <c r="J167" s="54" t="str">
        <f t="shared" si="8"/>
        <v/>
      </c>
      <c r="K167" s="54" t="str">
        <f>IF(男子様式!$AF516="","",男子様式!$AF516)</f>
        <v/>
      </c>
      <c r="L167" s="54" t="str">
        <f>IF(男子様式!$AF517="","",男子様式!$AF517)</f>
        <v/>
      </c>
      <c r="M167" s="54" t="str">
        <f>IF(男子様式!$AF518="","",男子様式!$AF518)</f>
        <v/>
      </c>
    </row>
    <row r="168" spans="1:13">
      <c r="A168" s="54">
        <v>167</v>
      </c>
      <c r="B168" s="54" t="str">
        <f>IF(男子様式!$C519="","",IF(男子様式!$C519="@","@",男子様式!$C519))</f>
        <v/>
      </c>
      <c r="C168" s="54" t="str">
        <f>IF(男子様式!$C519="","",IF($B168="@","@",$B168+100000000))</f>
        <v/>
      </c>
      <c r="D168" s="54" t="str">
        <f>IF($C168="","",CONCATENATE(男子様式!$D519," ","(",男子様式!$J519,")"))</f>
        <v/>
      </c>
      <c r="E168" s="54" t="str">
        <f t="shared" si="6"/>
        <v/>
      </c>
      <c r="F168" s="54" t="str">
        <f>IF($C168="","",男子様式!$G519)</f>
        <v/>
      </c>
      <c r="G168" s="54" t="str">
        <f t="shared" si="7"/>
        <v/>
      </c>
      <c r="H168" s="56" t="str">
        <f>IF($C168="","",VLOOKUP(基本登録情報!$C$7,登録データ!$I$3:$L$100,3,FALSE))</f>
        <v/>
      </c>
      <c r="I168" s="56" t="str">
        <f ca="1">IF($C168="","",VLOOKUP(OFFSET(男子様式!$L$18,3*A168,0),登録データ!$AM$2:$AN$48,2,FALSE))</f>
        <v/>
      </c>
      <c r="J168" s="54" t="str">
        <f t="shared" si="8"/>
        <v/>
      </c>
      <c r="K168" s="54" t="str">
        <f>IF(男子様式!$AF519="","",男子様式!$AF519)</f>
        <v/>
      </c>
      <c r="L168" s="54" t="str">
        <f>IF(男子様式!$AF520="","",男子様式!$AF520)</f>
        <v/>
      </c>
      <c r="M168" s="54" t="str">
        <f>IF(男子様式!$AF521="","",男子様式!$AF521)</f>
        <v/>
      </c>
    </row>
    <row r="169" spans="1:13">
      <c r="A169" s="54">
        <v>168</v>
      </c>
      <c r="B169" s="54" t="str">
        <f>IF(男子様式!$C522="","",IF(男子様式!$C522="@","@",男子様式!$C522))</f>
        <v/>
      </c>
      <c r="C169" s="54" t="str">
        <f>IF(男子様式!$C522="","",IF($B169="@","@",$B169+100000000))</f>
        <v/>
      </c>
      <c r="D169" s="54" t="str">
        <f>IF($C169="","",CONCATENATE(男子様式!$D522," ","(",男子様式!$J522,")"))</f>
        <v/>
      </c>
      <c r="E169" s="54" t="str">
        <f t="shared" si="6"/>
        <v/>
      </c>
      <c r="F169" s="54" t="str">
        <f>IF($C169="","",男子様式!$G522)</f>
        <v/>
      </c>
      <c r="G169" s="54" t="str">
        <f t="shared" si="7"/>
        <v/>
      </c>
      <c r="H169" s="56" t="str">
        <f>IF($C169="","",VLOOKUP(基本登録情報!$C$7,登録データ!$I$3:$L$100,3,FALSE))</f>
        <v/>
      </c>
      <c r="I169" s="56" t="str">
        <f ca="1">IF($C169="","",VLOOKUP(OFFSET(男子様式!$L$18,3*A169,0),登録データ!$AM$2:$AN$48,2,FALSE))</f>
        <v/>
      </c>
      <c r="J169" s="54" t="str">
        <f t="shared" si="8"/>
        <v/>
      </c>
      <c r="K169" s="54" t="str">
        <f>IF(男子様式!$AF522="","",男子様式!$AF522)</f>
        <v/>
      </c>
      <c r="L169" s="54" t="str">
        <f>IF(男子様式!$AF523="","",男子様式!$AF523)</f>
        <v/>
      </c>
      <c r="M169" s="54" t="str">
        <f>IF(男子様式!$AF524="","",男子様式!$AF524)</f>
        <v/>
      </c>
    </row>
    <row r="170" spans="1:13">
      <c r="A170" s="54">
        <v>169</v>
      </c>
      <c r="B170" s="54" t="str">
        <f>IF(男子様式!$C525="","",IF(男子様式!$C525="@","@",男子様式!$C525))</f>
        <v/>
      </c>
      <c r="C170" s="54" t="str">
        <f>IF(男子様式!$C525="","",IF($B170="@","@",$B170+100000000))</f>
        <v/>
      </c>
      <c r="D170" s="54" t="str">
        <f>IF($C170="","",CONCATENATE(男子様式!$D525," ","(",男子様式!$J525,")"))</f>
        <v/>
      </c>
      <c r="E170" s="54" t="str">
        <f t="shared" si="6"/>
        <v/>
      </c>
      <c r="F170" s="54" t="str">
        <f>IF($C170="","",男子様式!$G525)</f>
        <v/>
      </c>
      <c r="G170" s="54" t="str">
        <f t="shared" si="7"/>
        <v/>
      </c>
      <c r="H170" s="56" t="str">
        <f>IF($C170="","",VLOOKUP(基本登録情報!$C$7,登録データ!$I$3:$L$100,3,FALSE))</f>
        <v/>
      </c>
      <c r="I170" s="56" t="str">
        <f ca="1">IF($C170="","",VLOOKUP(OFFSET(男子様式!$L$18,3*A170,0),登録データ!$AM$2:$AN$48,2,FALSE))</f>
        <v/>
      </c>
      <c r="J170" s="54" t="str">
        <f t="shared" si="8"/>
        <v/>
      </c>
      <c r="K170" s="54" t="str">
        <f>IF(男子様式!$AF525="","",男子様式!$AF525)</f>
        <v/>
      </c>
      <c r="L170" s="54" t="str">
        <f>IF(男子様式!$AF526="","",男子様式!$AF526)</f>
        <v/>
      </c>
      <c r="M170" s="54" t="str">
        <f>IF(男子様式!$AF527="","",男子様式!$AF527)</f>
        <v/>
      </c>
    </row>
    <row r="171" spans="1:13">
      <c r="A171" s="54">
        <v>170</v>
      </c>
      <c r="B171" s="54" t="str">
        <f>IF(男子様式!$C528="","",IF(男子様式!$C528="@","@",男子様式!$C528))</f>
        <v/>
      </c>
      <c r="C171" s="54" t="str">
        <f>IF(男子様式!$C528="","",IF($B171="@","@",$B171+100000000))</f>
        <v/>
      </c>
      <c r="D171" s="54" t="str">
        <f>IF($C171="","",CONCATENATE(男子様式!$D528," ","(",男子様式!$J528,")"))</f>
        <v/>
      </c>
      <c r="E171" s="54" t="str">
        <f t="shared" si="6"/>
        <v/>
      </c>
      <c r="F171" s="54" t="str">
        <f>IF($C171="","",男子様式!$G528)</f>
        <v/>
      </c>
      <c r="G171" s="54" t="str">
        <f t="shared" si="7"/>
        <v/>
      </c>
      <c r="H171" s="56" t="str">
        <f>IF($C171="","",VLOOKUP(基本登録情報!$C$7,登録データ!$I$3:$L$100,3,FALSE))</f>
        <v/>
      </c>
      <c r="I171" s="56" t="str">
        <f ca="1">IF($C171="","",VLOOKUP(OFFSET(男子様式!$L$18,3*A171,0),登録データ!$AM$2:$AN$48,2,FALSE))</f>
        <v/>
      </c>
      <c r="J171" s="54" t="str">
        <f t="shared" si="8"/>
        <v/>
      </c>
      <c r="K171" s="54" t="str">
        <f>IF(男子様式!$AF528="","",男子様式!$AF528)</f>
        <v/>
      </c>
      <c r="L171" s="54" t="str">
        <f>IF(男子様式!$AF529="","",男子様式!$AF529)</f>
        <v/>
      </c>
      <c r="M171" s="54" t="str">
        <f>IF(男子様式!$AF530="","",男子様式!$AF530)</f>
        <v/>
      </c>
    </row>
    <row r="172" spans="1:13">
      <c r="A172" s="54">
        <v>171</v>
      </c>
      <c r="B172" s="54" t="str">
        <f>IF(男子様式!$C531="","",IF(男子様式!$C531="@","@",男子様式!$C531))</f>
        <v/>
      </c>
      <c r="C172" s="54" t="str">
        <f>IF(男子様式!$C531="","",IF($B172="@","@",$B172+100000000))</f>
        <v/>
      </c>
      <c r="D172" s="54" t="str">
        <f>IF($C172="","",CONCATENATE(男子様式!$D531," ","(",男子様式!$J531,")"))</f>
        <v/>
      </c>
      <c r="E172" s="54" t="str">
        <f t="shared" si="6"/>
        <v/>
      </c>
      <c r="F172" s="54" t="str">
        <f>IF($C172="","",男子様式!$G531)</f>
        <v/>
      </c>
      <c r="G172" s="54" t="str">
        <f t="shared" si="7"/>
        <v/>
      </c>
      <c r="H172" s="56" t="str">
        <f>IF($C172="","",VLOOKUP(基本登録情報!$C$7,登録データ!$I$3:$L$100,3,FALSE))</f>
        <v/>
      </c>
      <c r="I172" s="56" t="str">
        <f ca="1">IF($C172="","",VLOOKUP(OFFSET(男子様式!$L$18,3*A172,0),登録データ!$AM$2:$AN$48,2,FALSE))</f>
        <v/>
      </c>
      <c r="J172" s="54" t="str">
        <f t="shared" si="8"/>
        <v/>
      </c>
      <c r="K172" s="54" t="str">
        <f>IF(男子様式!$AF531="","",男子様式!$AF531)</f>
        <v/>
      </c>
      <c r="L172" s="54" t="str">
        <f>IF(男子様式!$AF532="","",男子様式!$AF532)</f>
        <v/>
      </c>
      <c r="M172" s="54" t="str">
        <f>IF(男子様式!$AF533="","",男子様式!$AF533)</f>
        <v/>
      </c>
    </row>
    <row r="173" spans="1:13">
      <c r="A173" s="54">
        <v>172</v>
      </c>
      <c r="B173" s="54" t="str">
        <f>IF(男子様式!$C534="","",IF(男子様式!$C534="@","@",男子様式!$C534))</f>
        <v/>
      </c>
      <c r="C173" s="54" t="str">
        <f>IF(男子様式!$C534="","",IF($B173="@","@",$B173+100000000))</f>
        <v/>
      </c>
      <c r="D173" s="54" t="str">
        <f>IF($C173="","",CONCATENATE(男子様式!$D534," ","(",男子様式!$J534,")"))</f>
        <v/>
      </c>
      <c r="E173" s="54" t="str">
        <f t="shared" si="6"/>
        <v/>
      </c>
      <c r="F173" s="54" t="str">
        <f>IF($C173="","",男子様式!$G534)</f>
        <v/>
      </c>
      <c r="G173" s="54" t="str">
        <f t="shared" si="7"/>
        <v/>
      </c>
      <c r="H173" s="56" t="str">
        <f>IF($C173="","",VLOOKUP(基本登録情報!$C$7,登録データ!$I$3:$L$100,3,FALSE))</f>
        <v/>
      </c>
      <c r="I173" s="56" t="str">
        <f ca="1">IF($C173="","",VLOOKUP(OFFSET(男子様式!$L$18,3*A173,0),登録データ!$AM$2:$AN$48,2,FALSE))</f>
        <v/>
      </c>
      <c r="J173" s="54" t="str">
        <f t="shared" si="8"/>
        <v/>
      </c>
      <c r="K173" s="54" t="str">
        <f>IF(男子様式!$AF534="","",男子様式!$AF534)</f>
        <v/>
      </c>
      <c r="L173" s="54" t="str">
        <f>IF(男子様式!$AF535="","",男子様式!$AF535)</f>
        <v/>
      </c>
      <c r="M173" s="54" t="str">
        <f>IF(男子様式!$AF536="","",男子様式!$AF536)</f>
        <v/>
      </c>
    </row>
    <row r="174" spans="1:13">
      <c r="A174" s="54">
        <v>173</v>
      </c>
      <c r="B174" s="54" t="str">
        <f>IF(男子様式!$C537="","",IF(男子様式!$C537="@","@",男子様式!$C537))</f>
        <v/>
      </c>
      <c r="C174" s="54" t="str">
        <f>IF(男子様式!$C537="","",IF($B174="@","@",$B174+100000000))</f>
        <v/>
      </c>
      <c r="D174" s="54" t="str">
        <f>IF($C174="","",CONCATENATE(男子様式!$D537," ","(",男子様式!$J537,")"))</f>
        <v/>
      </c>
      <c r="E174" s="54" t="str">
        <f t="shared" si="6"/>
        <v/>
      </c>
      <c r="F174" s="54" t="str">
        <f>IF($C174="","",男子様式!$G537)</f>
        <v/>
      </c>
      <c r="G174" s="54" t="str">
        <f t="shared" si="7"/>
        <v/>
      </c>
      <c r="H174" s="56" t="str">
        <f>IF($C174="","",VLOOKUP(基本登録情報!$C$7,登録データ!$I$3:$L$100,3,FALSE))</f>
        <v/>
      </c>
      <c r="I174" s="56" t="str">
        <f ca="1">IF($C174="","",VLOOKUP(OFFSET(男子様式!$L$18,3*A174,0),登録データ!$AM$2:$AN$48,2,FALSE))</f>
        <v/>
      </c>
      <c r="J174" s="54" t="str">
        <f t="shared" si="8"/>
        <v/>
      </c>
      <c r="K174" s="54" t="str">
        <f>IF(男子様式!$AF537="","",男子様式!$AF537)</f>
        <v/>
      </c>
      <c r="L174" s="54" t="str">
        <f>IF(男子様式!$AF538="","",男子様式!$AF538)</f>
        <v/>
      </c>
      <c r="M174" s="54" t="str">
        <f>IF(男子様式!$AF539="","",男子様式!$AF539)</f>
        <v/>
      </c>
    </row>
    <row r="175" spans="1:13">
      <c r="A175" s="54">
        <v>174</v>
      </c>
      <c r="B175" s="54" t="str">
        <f>IF(男子様式!$C540="","",IF(男子様式!$C540="@","@",男子様式!$C540))</f>
        <v/>
      </c>
      <c r="C175" s="54" t="str">
        <f>IF(男子様式!$C540="","",IF($B175="@","@",$B175+100000000))</f>
        <v/>
      </c>
      <c r="D175" s="54" t="str">
        <f>IF($C175="","",CONCATENATE(男子様式!$D540," ","(",男子様式!$J540,")"))</f>
        <v/>
      </c>
      <c r="E175" s="54" t="str">
        <f t="shared" si="6"/>
        <v/>
      </c>
      <c r="F175" s="54" t="str">
        <f>IF($C175="","",男子様式!$G540)</f>
        <v/>
      </c>
      <c r="G175" s="54" t="str">
        <f t="shared" si="7"/>
        <v/>
      </c>
      <c r="H175" s="56" t="str">
        <f>IF($C175="","",VLOOKUP(基本登録情報!$C$7,登録データ!$I$3:$L$100,3,FALSE))</f>
        <v/>
      </c>
      <c r="I175" s="56" t="str">
        <f ca="1">IF($C175="","",VLOOKUP(OFFSET(男子様式!$L$18,3*A175,0),登録データ!$AM$2:$AN$48,2,FALSE))</f>
        <v/>
      </c>
      <c r="J175" s="54" t="str">
        <f t="shared" si="8"/>
        <v/>
      </c>
      <c r="K175" s="54" t="str">
        <f>IF(男子様式!$AF540="","",男子様式!$AF540)</f>
        <v/>
      </c>
      <c r="L175" s="54" t="str">
        <f>IF(男子様式!$AF541="","",男子様式!$AF541)</f>
        <v/>
      </c>
      <c r="M175" s="54" t="str">
        <f>IF(男子様式!$AF542="","",男子様式!$AF542)</f>
        <v/>
      </c>
    </row>
    <row r="176" spans="1:13">
      <c r="A176" s="54">
        <v>175</v>
      </c>
      <c r="B176" s="54" t="str">
        <f>IF(男子様式!$C543="","",IF(男子様式!$C543="@","@",男子様式!$C543))</f>
        <v/>
      </c>
      <c r="C176" s="54" t="str">
        <f>IF(男子様式!$C543="","",IF($B176="@","@",$B176+100000000))</f>
        <v/>
      </c>
      <c r="D176" s="54" t="str">
        <f>IF($C176="","",CONCATENATE(男子様式!$D543," ","(",男子様式!$J543,")"))</f>
        <v/>
      </c>
      <c r="E176" s="54" t="str">
        <f t="shared" si="6"/>
        <v/>
      </c>
      <c r="F176" s="54" t="str">
        <f>IF($C176="","",男子様式!$G543)</f>
        <v/>
      </c>
      <c r="G176" s="54" t="str">
        <f t="shared" si="7"/>
        <v/>
      </c>
      <c r="H176" s="56" t="str">
        <f>IF($C176="","",VLOOKUP(基本登録情報!$C$7,登録データ!$I$3:$L$100,3,FALSE))</f>
        <v/>
      </c>
      <c r="I176" s="56" t="str">
        <f ca="1">IF($C176="","",VLOOKUP(OFFSET(男子様式!$L$18,3*A176,0),登録データ!$AM$2:$AN$48,2,FALSE))</f>
        <v/>
      </c>
      <c r="J176" s="54" t="str">
        <f t="shared" si="8"/>
        <v/>
      </c>
      <c r="K176" s="54" t="str">
        <f>IF(男子様式!$AF543="","",男子様式!$AF543)</f>
        <v/>
      </c>
      <c r="L176" s="54" t="str">
        <f>IF(男子様式!$AF544="","",男子様式!$AF544)</f>
        <v/>
      </c>
      <c r="M176" s="54" t="str">
        <f>IF(男子様式!$AF545="","",男子様式!$AF545)</f>
        <v/>
      </c>
    </row>
    <row r="177" spans="1:13">
      <c r="A177" s="54">
        <v>176</v>
      </c>
      <c r="B177" s="54" t="str">
        <f>IF(男子様式!$C546="","",IF(男子様式!$C546="@","@",男子様式!$C546))</f>
        <v/>
      </c>
      <c r="C177" s="54" t="str">
        <f>IF(男子様式!$C546="","",IF($B177="@","@",$B177+100000000))</f>
        <v/>
      </c>
      <c r="D177" s="54" t="str">
        <f>IF($C177="","",CONCATENATE(男子様式!$D546," ","(",男子様式!$J546,")"))</f>
        <v/>
      </c>
      <c r="E177" s="54" t="str">
        <f t="shared" si="6"/>
        <v/>
      </c>
      <c r="F177" s="54" t="str">
        <f>IF($C177="","",男子様式!$G546)</f>
        <v/>
      </c>
      <c r="G177" s="54" t="str">
        <f t="shared" si="7"/>
        <v/>
      </c>
      <c r="H177" s="56" t="str">
        <f>IF($C177="","",VLOOKUP(基本登録情報!$C$7,登録データ!$I$3:$L$100,3,FALSE))</f>
        <v/>
      </c>
      <c r="I177" s="56" t="str">
        <f ca="1">IF($C177="","",VLOOKUP(OFFSET(男子様式!$L$18,3*A177,0),登録データ!$AM$2:$AN$48,2,FALSE))</f>
        <v/>
      </c>
      <c r="J177" s="54" t="str">
        <f t="shared" si="8"/>
        <v/>
      </c>
      <c r="K177" s="54" t="str">
        <f>IF(男子様式!$AF546="","",男子様式!$AF546)</f>
        <v/>
      </c>
      <c r="L177" s="54" t="str">
        <f>IF(男子様式!$AF547="","",男子様式!$AF547)</f>
        <v/>
      </c>
      <c r="M177" s="54" t="str">
        <f>IF(男子様式!$AF548="","",男子様式!$AF548)</f>
        <v/>
      </c>
    </row>
    <row r="178" spans="1:13">
      <c r="A178" s="54">
        <v>177</v>
      </c>
      <c r="B178" s="54" t="str">
        <f>IF(男子様式!$C549="","",IF(男子様式!$C549="@","@",男子様式!$C549))</f>
        <v/>
      </c>
      <c r="C178" s="54" t="str">
        <f>IF(男子様式!$C549="","",IF($B178="@","@",$B178+100000000))</f>
        <v/>
      </c>
      <c r="D178" s="54" t="str">
        <f>IF($C178="","",CONCATENATE(男子様式!$D549," ","(",男子様式!$J549,")"))</f>
        <v/>
      </c>
      <c r="E178" s="54" t="str">
        <f t="shared" si="6"/>
        <v/>
      </c>
      <c r="F178" s="54" t="str">
        <f>IF($C178="","",男子様式!$G549)</f>
        <v/>
      </c>
      <c r="G178" s="54" t="str">
        <f t="shared" si="7"/>
        <v/>
      </c>
      <c r="H178" s="56" t="str">
        <f>IF($C178="","",VLOOKUP(基本登録情報!$C$7,登録データ!$I$3:$L$100,3,FALSE))</f>
        <v/>
      </c>
      <c r="I178" s="56" t="str">
        <f ca="1">IF($C178="","",VLOOKUP(OFFSET(男子様式!$L$18,3*A178,0),登録データ!$AM$2:$AN$48,2,FALSE))</f>
        <v/>
      </c>
      <c r="J178" s="54" t="str">
        <f t="shared" si="8"/>
        <v/>
      </c>
      <c r="K178" s="54" t="str">
        <f>IF(男子様式!$AF549="","",男子様式!$AF549)</f>
        <v/>
      </c>
      <c r="L178" s="54" t="str">
        <f>IF(男子様式!$AF550="","",男子様式!$AF550)</f>
        <v/>
      </c>
      <c r="M178" s="54" t="str">
        <f>IF(男子様式!$AF551="","",男子様式!$AF551)</f>
        <v/>
      </c>
    </row>
    <row r="179" spans="1:13">
      <c r="A179" s="54">
        <v>178</v>
      </c>
      <c r="B179" s="54" t="str">
        <f>IF(男子様式!$C552="","",IF(男子様式!$C552="@","@",男子様式!$C552))</f>
        <v/>
      </c>
      <c r="C179" s="54" t="str">
        <f>IF(男子様式!$C552="","",IF($B179="@","@",$B179+100000000))</f>
        <v/>
      </c>
      <c r="D179" s="54" t="str">
        <f>IF($C179="","",CONCATENATE(男子様式!$D552," ","(",男子様式!$J552,")"))</f>
        <v/>
      </c>
      <c r="E179" s="54" t="str">
        <f t="shared" si="6"/>
        <v/>
      </c>
      <c r="F179" s="54" t="str">
        <f>IF($C179="","",男子様式!$G552)</f>
        <v/>
      </c>
      <c r="G179" s="54" t="str">
        <f t="shared" si="7"/>
        <v/>
      </c>
      <c r="H179" s="56" t="str">
        <f>IF($C179="","",VLOOKUP(基本登録情報!$C$7,登録データ!$I$3:$L$100,3,FALSE))</f>
        <v/>
      </c>
      <c r="I179" s="56" t="str">
        <f ca="1">IF($C179="","",VLOOKUP(OFFSET(男子様式!$L$18,3*A179,0),登録データ!$AM$2:$AN$48,2,FALSE))</f>
        <v/>
      </c>
      <c r="J179" s="54" t="str">
        <f t="shared" si="8"/>
        <v/>
      </c>
      <c r="K179" s="54" t="str">
        <f>IF(男子様式!$AF552="","",男子様式!$AF552)</f>
        <v/>
      </c>
      <c r="L179" s="54" t="str">
        <f>IF(男子様式!$AF553="","",男子様式!$AF553)</f>
        <v/>
      </c>
      <c r="M179" s="54" t="str">
        <f>IF(男子様式!$AF554="","",男子様式!$AF554)</f>
        <v/>
      </c>
    </row>
    <row r="180" spans="1:13">
      <c r="A180" s="54">
        <v>179</v>
      </c>
      <c r="B180" s="54" t="str">
        <f>IF(男子様式!$C555="","",IF(男子様式!$C555="@","@",男子様式!$C555))</f>
        <v/>
      </c>
      <c r="C180" s="54" t="str">
        <f>IF(男子様式!$C555="","",IF($B180="@","@",$B180+100000000))</f>
        <v/>
      </c>
      <c r="D180" s="54" t="str">
        <f>IF($C180="","",CONCATENATE(男子様式!$D555," ","(",男子様式!$J555,")"))</f>
        <v/>
      </c>
      <c r="E180" s="54" t="str">
        <f t="shared" si="6"/>
        <v/>
      </c>
      <c r="F180" s="54" t="str">
        <f>IF($C180="","",男子様式!$G555)</f>
        <v/>
      </c>
      <c r="G180" s="54" t="str">
        <f t="shared" si="7"/>
        <v/>
      </c>
      <c r="H180" s="56" t="str">
        <f>IF($C180="","",VLOOKUP(基本登録情報!$C$7,登録データ!$I$3:$L$100,3,FALSE))</f>
        <v/>
      </c>
      <c r="I180" s="56" t="str">
        <f ca="1">IF($C180="","",VLOOKUP(OFFSET(男子様式!$L$18,3*A180,0),登録データ!$AM$2:$AN$48,2,FALSE))</f>
        <v/>
      </c>
      <c r="J180" s="54" t="str">
        <f t="shared" si="8"/>
        <v/>
      </c>
      <c r="K180" s="54" t="str">
        <f>IF(男子様式!$AF555="","",男子様式!$AF555)</f>
        <v/>
      </c>
      <c r="L180" s="54" t="str">
        <f>IF(男子様式!$AF556="","",男子様式!$AF556)</f>
        <v/>
      </c>
      <c r="M180" s="54" t="str">
        <f>IF(男子様式!$AF557="","",男子様式!$AF557)</f>
        <v/>
      </c>
    </row>
    <row r="181" spans="1:13">
      <c r="A181" s="54">
        <v>180</v>
      </c>
      <c r="B181" s="54" t="str">
        <f>IF(男子様式!$C558="","",IF(男子様式!$C558="@","@",男子様式!$C558))</f>
        <v/>
      </c>
      <c r="C181" s="54" t="str">
        <f>IF(男子様式!$C558="","",IF($B181="@","@",$B181+100000000))</f>
        <v/>
      </c>
      <c r="D181" s="54" t="str">
        <f>IF($C181="","",CONCATENATE(男子様式!$D558," ","(",男子様式!$J558,")"))</f>
        <v/>
      </c>
      <c r="E181" s="54" t="str">
        <f t="shared" si="6"/>
        <v/>
      </c>
      <c r="F181" s="54" t="str">
        <f>IF($C181="","",男子様式!$G558)</f>
        <v/>
      </c>
      <c r="G181" s="54" t="str">
        <f t="shared" si="7"/>
        <v/>
      </c>
      <c r="H181" s="56" t="str">
        <f>IF($C181="","",VLOOKUP(基本登録情報!$C$7,登録データ!$I$3:$L$100,3,FALSE))</f>
        <v/>
      </c>
      <c r="I181" s="56" t="str">
        <f ca="1">IF($C181="","",VLOOKUP(OFFSET(男子様式!$L$18,3*A181,0),登録データ!$AM$2:$AN$48,2,FALSE))</f>
        <v/>
      </c>
      <c r="J181" s="54" t="str">
        <f t="shared" si="8"/>
        <v/>
      </c>
      <c r="K181" s="54" t="str">
        <f>IF(男子様式!$AF558="","",男子様式!$AF558)</f>
        <v/>
      </c>
      <c r="L181" s="54" t="str">
        <f>IF(男子様式!$AF559="","",男子様式!$AF559)</f>
        <v/>
      </c>
      <c r="M181" s="54" t="str">
        <f>IF(男子様式!$AF560="","",男子様式!$AF560)</f>
        <v/>
      </c>
    </row>
    <row r="182" spans="1:13">
      <c r="A182" s="54">
        <v>181</v>
      </c>
      <c r="B182" s="54" t="str">
        <f>IF(男子様式!$C561="","",IF(男子様式!$C561="@","@",男子様式!$C561))</f>
        <v/>
      </c>
      <c r="C182" s="54" t="str">
        <f>IF(男子様式!$C561="","",IF($B182="@","@",$B182+100000000))</f>
        <v/>
      </c>
      <c r="D182" s="54" t="str">
        <f>IF($C182="","",CONCATENATE(男子様式!$D561," ","(",男子様式!$J561,")"))</f>
        <v/>
      </c>
      <c r="E182" s="54" t="str">
        <f t="shared" si="6"/>
        <v/>
      </c>
      <c r="F182" s="54" t="str">
        <f>IF($C182="","",男子様式!$G561)</f>
        <v/>
      </c>
      <c r="G182" s="54" t="str">
        <f t="shared" si="7"/>
        <v/>
      </c>
      <c r="H182" s="56" t="str">
        <f>IF($C182="","",VLOOKUP(基本登録情報!$C$7,登録データ!$I$3:$L$100,3,FALSE))</f>
        <v/>
      </c>
      <c r="I182" s="56" t="str">
        <f ca="1">IF($C182="","",VLOOKUP(OFFSET(男子様式!$L$18,3*A182,0),登録データ!$AM$2:$AN$48,2,FALSE))</f>
        <v/>
      </c>
      <c r="J182" s="54" t="str">
        <f t="shared" si="8"/>
        <v/>
      </c>
      <c r="K182" s="54" t="str">
        <f>IF(男子様式!$AF561="","",男子様式!$AF561)</f>
        <v/>
      </c>
      <c r="L182" s="54" t="str">
        <f>IF(男子様式!$AF562="","",男子様式!$AF562)</f>
        <v/>
      </c>
      <c r="M182" s="54" t="str">
        <f>IF(男子様式!$AF563="","",男子様式!$AF563)</f>
        <v/>
      </c>
    </row>
    <row r="183" spans="1:13">
      <c r="A183" s="54">
        <v>182</v>
      </c>
      <c r="B183" s="54" t="str">
        <f>IF(男子様式!$C564="","",IF(男子様式!$C564="@","@",男子様式!$C564))</f>
        <v/>
      </c>
      <c r="C183" s="54" t="str">
        <f>IF(男子様式!$C564="","",IF($B183="@","@",$B183+100000000))</f>
        <v/>
      </c>
      <c r="D183" s="54" t="str">
        <f>IF($C183="","",CONCATENATE(男子様式!$D564," ","(",男子様式!$J564,")"))</f>
        <v/>
      </c>
      <c r="E183" s="54" t="str">
        <f t="shared" si="6"/>
        <v/>
      </c>
      <c r="F183" s="54" t="str">
        <f>IF($C183="","",男子様式!$G564)</f>
        <v/>
      </c>
      <c r="G183" s="54" t="str">
        <f t="shared" si="7"/>
        <v/>
      </c>
      <c r="H183" s="56" t="str">
        <f>IF($C183="","",VLOOKUP(基本登録情報!$C$7,登録データ!$I$3:$L$100,3,FALSE))</f>
        <v/>
      </c>
      <c r="I183" s="56" t="str">
        <f ca="1">IF($C183="","",VLOOKUP(OFFSET(男子様式!$L$18,3*A183,0),登録データ!$AM$2:$AN$48,2,FALSE))</f>
        <v/>
      </c>
      <c r="J183" s="54" t="str">
        <f t="shared" si="8"/>
        <v/>
      </c>
      <c r="K183" s="54" t="str">
        <f>IF(男子様式!$AF564="","",男子様式!$AF564)</f>
        <v/>
      </c>
      <c r="L183" s="54" t="str">
        <f>IF(男子様式!$AF565="","",男子様式!$AF565)</f>
        <v/>
      </c>
      <c r="M183" s="54" t="str">
        <f>IF(男子様式!$AF566="","",男子様式!$AF566)</f>
        <v/>
      </c>
    </row>
    <row r="184" spans="1:13">
      <c r="A184" s="54">
        <v>183</v>
      </c>
      <c r="B184" s="54" t="str">
        <f>IF(男子様式!$C567="","",IF(男子様式!$C567="@","@",男子様式!$C567))</f>
        <v/>
      </c>
      <c r="C184" s="54" t="str">
        <f>IF(男子様式!$C567="","",IF($B184="@","@",$B184+100000000))</f>
        <v/>
      </c>
      <c r="D184" s="54" t="str">
        <f>IF($C184="","",CONCATENATE(男子様式!$D567," ","(",男子様式!$J567,")"))</f>
        <v/>
      </c>
      <c r="E184" s="54" t="str">
        <f t="shared" si="6"/>
        <v/>
      </c>
      <c r="F184" s="54" t="str">
        <f>IF($C184="","",男子様式!$G567)</f>
        <v/>
      </c>
      <c r="G184" s="54" t="str">
        <f t="shared" si="7"/>
        <v/>
      </c>
      <c r="H184" s="56" t="str">
        <f>IF($C184="","",VLOOKUP(基本登録情報!$C$7,登録データ!$I$3:$L$100,3,FALSE))</f>
        <v/>
      </c>
      <c r="I184" s="56" t="str">
        <f ca="1">IF($C184="","",VLOOKUP(OFFSET(男子様式!$L$18,3*A184,0),登録データ!$AM$2:$AN$48,2,FALSE))</f>
        <v/>
      </c>
      <c r="J184" s="54" t="str">
        <f t="shared" si="8"/>
        <v/>
      </c>
      <c r="K184" s="54" t="str">
        <f>IF(男子様式!$AF567="","",男子様式!$AF567)</f>
        <v/>
      </c>
      <c r="L184" s="54" t="str">
        <f>IF(男子様式!$AF568="","",男子様式!$AF568)</f>
        <v/>
      </c>
      <c r="M184" s="54" t="str">
        <f>IF(男子様式!$AF569="","",男子様式!$AF569)</f>
        <v/>
      </c>
    </row>
    <row r="185" spans="1:13">
      <c r="A185" s="54">
        <v>184</v>
      </c>
      <c r="B185" s="54" t="str">
        <f>IF(男子様式!$C570="","",IF(男子様式!$C570="@","@",男子様式!$C570))</f>
        <v/>
      </c>
      <c r="C185" s="54" t="str">
        <f>IF(男子様式!$C570="","",IF($B185="@","@",$B185+100000000))</f>
        <v/>
      </c>
      <c r="D185" s="54" t="str">
        <f>IF($C185="","",CONCATENATE(男子様式!$D570," ","(",男子様式!$J570,")"))</f>
        <v/>
      </c>
      <c r="E185" s="54" t="str">
        <f t="shared" si="6"/>
        <v/>
      </c>
      <c r="F185" s="54" t="str">
        <f>IF($C185="","",男子様式!$G570)</f>
        <v/>
      </c>
      <c r="G185" s="54" t="str">
        <f t="shared" si="7"/>
        <v/>
      </c>
      <c r="H185" s="56" t="str">
        <f>IF($C185="","",VLOOKUP(基本登録情報!$C$7,登録データ!$I$3:$L$100,3,FALSE))</f>
        <v/>
      </c>
      <c r="I185" s="56" t="str">
        <f ca="1">IF($C185="","",VLOOKUP(OFFSET(男子様式!$L$18,3*A185,0),登録データ!$AM$2:$AN$48,2,FALSE))</f>
        <v/>
      </c>
      <c r="J185" s="54" t="str">
        <f t="shared" si="8"/>
        <v/>
      </c>
      <c r="K185" s="54" t="str">
        <f>IF(男子様式!$AF570="","",男子様式!$AF570)</f>
        <v/>
      </c>
      <c r="L185" s="54" t="str">
        <f>IF(男子様式!$AF571="","",男子様式!$AF571)</f>
        <v/>
      </c>
      <c r="M185" s="54" t="str">
        <f>IF(男子様式!$AF572="","",男子様式!$AF572)</f>
        <v/>
      </c>
    </row>
    <row r="186" spans="1:13">
      <c r="A186" s="54">
        <v>185</v>
      </c>
      <c r="B186" s="54" t="str">
        <f>IF(男子様式!$C573="","",IF(男子様式!$C573="@","@",男子様式!$C573))</f>
        <v/>
      </c>
      <c r="C186" s="54" t="str">
        <f>IF(男子様式!$C573="","",IF($B186="@","@",$B186+100000000))</f>
        <v/>
      </c>
      <c r="D186" s="54" t="str">
        <f>IF($C186="","",CONCATENATE(男子様式!$D573," ","(",男子様式!$J573,")"))</f>
        <v/>
      </c>
      <c r="E186" s="54" t="str">
        <f t="shared" si="6"/>
        <v/>
      </c>
      <c r="F186" s="54" t="str">
        <f>IF($C186="","",男子様式!$G573)</f>
        <v/>
      </c>
      <c r="G186" s="54" t="str">
        <f t="shared" si="7"/>
        <v/>
      </c>
      <c r="H186" s="56" t="str">
        <f>IF($C186="","",VLOOKUP(基本登録情報!$C$7,登録データ!$I$3:$L$100,3,FALSE))</f>
        <v/>
      </c>
      <c r="I186" s="56" t="str">
        <f ca="1">IF($C186="","",VLOOKUP(OFFSET(男子様式!$L$18,3*A186,0),登録データ!$AM$2:$AN$48,2,FALSE))</f>
        <v/>
      </c>
      <c r="J186" s="54" t="str">
        <f t="shared" si="8"/>
        <v/>
      </c>
      <c r="K186" s="54" t="str">
        <f>IF(男子様式!$AF573="","",男子様式!$AF573)</f>
        <v/>
      </c>
      <c r="L186" s="54" t="str">
        <f>IF(男子様式!$AF574="","",男子様式!$AF574)</f>
        <v/>
      </c>
      <c r="M186" s="54" t="str">
        <f>IF(男子様式!$AF575="","",男子様式!$AF575)</f>
        <v/>
      </c>
    </row>
    <row r="187" spans="1:13">
      <c r="A187" s="54">
        <v>186</v>
      </c>
      <c r="B187" s="54" t="str">
        <f>IF(男子様式!$C576="","",IF(男子様式!$C576="@","@",男子様式!$C576))</f>
        <v/>
      </c>
      <c r="C187" s="54" t="str">
        <f>IF(男子様式!$C576="","",IF($B187="@","@",$B187+100000000))</f>
        <v/>
      </c>
      <c r="D187" s="54" t="str">
        <f>IF($C187="","",CONCATENATE(男子様式!$D576," ","(",男子様式!$J576,")"))</f>
        <v/>
      </c>
      <c r="E187" s="54" t="str">
        <f t="shared" si="6"/>
        <v/>
      </c>
      <c r="F187" s="54" t="str">
        <f>IF($C187="","",男子様式!$G576)</f>
        <v/>
      </c>
      <c r="G187" s="54" t="str">
        <f t="shared" si="7"/>
        <v/>
      </c>
      <c r="H187" s="56" t="str">
        <f>IF($C187="","",VLOOKUP(基本登録情報!$C$7,登録データ!$I$3:$L$100,3,FALSE))</f>
        <v/>
      </c>
      <c r="I187" s="56" t="str">
        <f ca="1">IF($C187="","",VLOOKUP(OFFSET(男子様式!$L$18,3*A187,0),登録データ!$AM$2:$AN$48,2,FALSE))</f>
        <v/>
      </c>
      <c r="J187" s="54" t="str">
        <f t="shared" si="8"/>
        <v/>
      </c>
      <c r="K187" s="54" t="str">
        <f>IF(男子様式!$AF576="","",男子様式!$AF576)</f>
        <v/>
      </c>
      <c r="L187" s="54" t="str">
        <f>IF(男子様式!$AF577="","",男子様式!$AF577)</f>
        <v/>
      </c>
      <c r="M187" s="54" t="str">
        <f>IF(男子様式!$AF578="","",男子様式!$AF578)</f>
        <v/>
      </c>
    </row>
    <row r="188" spans="1:13">
      <c r="A188" s="54">
        <v>187</v>
      </c>
      <c r="B188" s="54" t="str">
        <f>IF(男子様式!$C579="","",IF(男子様式!$C579="@","@",男子様式!$C579))</f>
        <v/>
      </c>
      <c r="C188" s="54" t="str">
        <f>IF(男子様式!$C579="","",IF($B188="@","@",$B188+100000000))</f>
        <v/>
      </c>
      <c r="D188" s="54" t="str">
        <f>IF($C188="","",CONCATENATE(男子様式!$D579," ","(",男子様式!$J579,")"))</f>
        <v/>
      </c>
      <c r="E188" s="54" t="str">
        <f t="shared" si="6"/>
        <v/>
      </c>
      <c r="F188" s="54" t="str">
        <f>IF($C188="","",男子様式!$G579)</f>
        <v/>
      </c>
      <c r="G188" s="54" t="str">
        <f t="shared" si="7"/>
        <v/>
      </c>
      <c r="H188" s="56" t="str">
        <f>IF($C188="","",VLOOKUP(基本登録情報!$C$7,登録データ!$I$3:$L$100,3,FALSE))</f>
        <v/>
      </c>
      <c r="I188" s="56" t="str">
        <f ca="1">IF($C188="","",VLOOKUP(OFFSET(男子様式!$L$18,3*A188,0),登録データ!$AM$2:$AN$48,2,FALSE))</f>
        <v/>
      </c>
      <c r="J188" s="54" t="str">
        <f t="shared" si="8"/>
        <v/>
      </c>
      <c r="K188" s="54" t="str">
        <f>IF(男子様式!$AF579="","",男子様式!$AF579)</f>
        <v/>
      </c>
      <c r="L188" s="54" t="str">
        <f>IF(男子様式!$AF580="","",男子様式!$AF580)</f>
        <v/>
      </c>
      <c r="M188" s="54" t="str">
        <f>IF(男子様式!$AF581="","",男子様式!$AF581)</f>
        <v/>
      </c>
    </row>
    <row r="189" spans="1:13">
      <c r="A189" s="54">
        <v>188</v>
      </c>
      <c r="B189" s="54" t="str">
        <f>IF(男子様式!$C582="","",IF(男子様式!$C582="@","@",男子様式!$C582))</f>
        <v/>
      </c>
      <c r="C189" s="54" t="str">
        <f>IF(男子様式!$C582="","",IF($B189="@","@",$B189+100000000))</f>
        <v/>
      </c>
      <c r="D189" s="54" t="str">
        <f>IF($C189="","",CONCATENATE(男子様式!$D582," ","(",男子様式!$J582,")"))</f>
        <v/>
      </c>
      <c r="E189" s="54" t="str">
        <f t="shared" si="6"/>
        <v/>
      </c>
      <c r="F189" s="54" t="str">
        <f>IF($C189="","",男子様式!$G582)</f>
        <v/>
      </c>
      <c r="G189" s="54" t="str">
        <f t="shared" si="7"/>
        <v/>
      </c>
      <c r="H189" s="56" t="str">
        <f>IF($C189="","",VLOOKUP(基本登録情報!$C$7,登録データ!$I$3:$L$100,3,FALSE))</f>
        <v/>
      </c>
      <c r="I189" s="56" t="str">
        <f ca="1">IF($C189="","",VLOOKUP(OFFSET(男子様式!$L$18,3*A189,0),登録データ!$AM$2:$AN$48,2,FALSE))</f>
        <v/>
      </c>
      <c r="J189" s="54" t="str">
        <f t="shared" si="8"/>
        <v/>
      </c>
      <c r="K189" s="54" t="str">
        <f>IF(男子様式!$AF582="","",男子様式!$AF582)</f>
        <v/>
      </c>
      <c r="L189" s="54" t="str">
        <f>IF(男子様式!$AF583="","",男子様式!$AF583)</f>
        <v/>
      </c>
      <c r="M189" s="54" t="str">
        <f>IF(男子様式!$AF584="","",男子様式!$AF584)</f>
        <v/>
      </c>
    </row>
    <row r="190" spans="1:13">
      <c r="A190" s="54">
        <v>189</v>
      </c>
      <c r="B190" s="54" t="str">
        <f>IF(男子様式!$C585="","",IF(男子様式!$C585="@","@",男子様式!$C585))</f>
        <v/>
      </c>
      <c r="C190" s="54" t="str">
        <f>IF(男子様式!$C585="","",IF($B190="@","@",$B190+100000000))</f>
        <v/>
      </c>
      <c r="D190" s="54" t="str">
        <f>IF($C190="","",CONCATENATE(男子様式!$D585," ","(",男子様式!$J585,")"))</f>
        <v/>
      </c>
      <c r="E190" s="54" t="str">
        <f t="shared" si="6"/>
        <v/>
      </c>
      <c r="F190" s="54" t="str">
        <f>IF($C190="","",男子様式!$G585)</f>
        <v/>
      </c>
      <c r="G190" s="54" t="str">
        <f t="shared" si="7"/>
        <v/>
      </c>
      <c r="H190" s="56" t="str">
        <f>IF($C190="","",VLOOKUP(基本登録情報!$C$7,登録データ!$I$3:$L$100,3,FALSE))</f>
        <v/>
      </c>
      <c r="I190" s="56" t="str">
        <f ca="1">IF($C190="","",VLOOKUP(OFFSET(男子様式!$L$18,3*A190,0),登録データ!$AM$2:$AN$48,2,FALSE))</f>
        <v/>
      </c>
      <c r="J190" s="54" t="str">
        <f t="shared" si="8"/>
        <v/>
      </c>
      <c r="K190" s="54" t="str">
        <f>IF(男子様式!$AF585="","",男子様式!$AF585)</f>
        <v/>
      </c>
      <c r="L190" s="54" t="str">
        <f>IF(男子様式!$AF586="","",男子様式!$AF586)</f>
        <v/>
      </c>
      <c r="M190" s="54" t="str">
        <f>IF(男子様式!$AF587="","",男子様式!$AF587)</f>
        <v/>
      </c>
    </row>
    <row r="191" spans="1:13">
      <c r="A191" s="54">
        <v>190</v>
      </c>
      <c r="B191" s="54" t="str">
        <f>IF(男子様式!$C588="","",IF(男子様式!$C588="@","@",男子様式!$C588))</f>
        <v/>
      </c>
      <c r="C191" s="54" t="str">
        <f>IF(男子様式!$C588="","",IF($B191="@","@",$B191+100000000))</f>
        <v/>
      </c>
      <c r="D191" s="54" t="str">
        <f>IF($C191="","",CONCATENATE(男子様式!$D588," ","(",男子様式!$J588,")"))</f>
        <v/>
      </c>
      <c r="E191" s="54" t="str">
        <f t="shared" si="6"/>
        <v/>
      </c>
      <c r="F191" s="54" t="str">
        <f>IF($C191="","",男子様式!$G588)</f>
        <v/>
      </c>
      <c r="G191" s="54" t="str">
        <f t="shared" si="7"/>
        <v/>
      </c>
      <c r="H191" s="56" t="str">
        <f>IF($C191="","",VLOOKUP(基本登録情報!$C$7,登録データ!$I$3:$L$100,3,FALSE))</f>
        <v/>
      </c>
      <c r="I191" s="56" t="str">
        <f ca="1">IF($C191="","",VLOOKUP(OFFSET(男子様式!$L$18,3*A191,0),登録データ!$AM$2:$AN$48,2,FALSE))</f>
        <v/>
      </c>
      <c r="J191" s="54" t="str">
        <f t="shared" si="8"/>
        <v/>
      </c>
      <c r="K191" s="54" t="str">
        <f>IF(男子様式!$AF588="","",男子様式!$AF588)</f>
        <v/>
      </c>
      <c r="L191" s="54" t="str">
        <f>IF(男子様式!$AF589="","",男子様式!$AF589)</f>
        <v/>
      </c>
      <c r="M191" s="54" t="str">
        <f>IF(男子様式!$AF590="","",男子様式!$AF590)</f>
        <v/>
      </c>
    </row>
    <row r="192" spans="1:13">
      <c r="A192" s="54">
        <v>191</v>
      </c>
      <c r="B192" s="54" t="str">
        <f>IF(男子様式!$C591="","",IF(男子様式!$C591="@","@",男子様式!$C591))</f>
        <v/>
      </c>
      <c r="C192" s="54" t="str">
        <f>IF(男子様式!$C591="","",IF($B192="@","@",$B192+100000000))</f>
        <v/>
      </c>
      <c r="D192" s="54" t="str">
        <f>IF($C192="","",CONCATENATE(男子様式!$D591," ","(",男子様式!$J591,")"))</f>
        <v/>
      </c>
      <c r="E192" s="54" t="str">
        <f t="shared" si="6"/>
        <v/>
      </c>
      <c r="F192" s="54" t="str">
        <f>IF($C192="","",男子様式!$G591)</f>
        <v/>
      </c>
      <c r="G192" s="54" t="str">
        <f t="shared" si="7"/>
        <v/>
      </c>
      <c r="H192" s="56" t="str">
        <f>IF($C192="","",VLOOKUP(基本登録情報!$C$7,登録データ!$I$3:$L$100,3,FALSE))</f>
        <v/>
      </c>
      <c r="I192" s="56" t="str">
        <f ca="1">IF($C192="","",VLOOKUP(OFFSET(男子様式!$L$18,3*A192,0),登録データ!$AM$2:$AN$48,2,FALSE))</f>
        <v/>
      </c>
      <c r="J192" s="54" t="str">
        <f t="shared" si="8"/>
        <v/>
      </c>
      <c r="K192" s="54" t="str">
        <f>IF(男子様式!$AF591="","",男子様式!$AF591)</f>
        <v/>
      </c>
      <c r="L192" s="54" t="str">
        <f>IF(男子様式!$AF592="","",男子様式!$AF592)</f>
        <v/>
      </c>
      <c r="M192" s="54" t="str">
        <f>IF(男子様式!$AF593="","",男子様式!$AF593)</f>
        <v/>
      </c>
    </row>
    <row r="193" spans="1:13">
      <c r="A193" s="54">
        <v>192</v>
      </c>
      <c r="B193" s="54" t="str">
        <f>IF(男子様式!$C594="","",IF(男子様式!$C594="@","@",男子様式!$C594))</f>
        <v/>
      </c>
      <c r="C193" s="54" t="str">
        <f>IF(男子様式!$C594="","",IF($B193="@","@",$B193+100000000))</f>
        <v/>
      </c>
      <c r="D193" s="54" t="str">
        <f>IF($C193="","",CONCATENATE(男子様式!$D594," ","(",男子様式!$J594,")"))</f>
        <v/>
      </c>
      <c r="E193" s="54" t="str">
        <f t="shared" si="6"/>
        <v/>
      </c>
      <c r="F193" s="54" t="str">
        <f>IF($C193="","",男子様式!$G594)</f>
        <v/>
      </c>
      <c r="G193" s="54" t="str">
        <f t="shared" si="7"/>
        <v/>
      </c>
      <c r="H193" s="56" t="str">
        <f>IF($C193="","",VLOOKUP(基本登録情報!$C$7,登録データ!$I$3:$L$100,3,FALSE))</f>
        <v/>
      </c>
      <c r="I193" s="56" t="str">
        <f ca="1">IF($C193="","",VLOOKUP(OFFSET(男子様式!$L$18,3*A193,0),登録データ!$AM$2:$AN$48,2,FALSE))</f>
        <v/>
      </c>
      <c r="J193" s="54" t="str">
        <f t="shared" si="8"/>
        <v/>
      </c>
      <c r="K193" s="54" t="str">
        <f>IF(男子様式!$AF594="","",男子様式!$AF594)</f>
        <v/>
      </c>
      <c r="L193" s="54" t="str">
        <f>IF(男子様式!$AF595="","",男子様式!$AF595)</f>
        <v/>
      </c>
      <c r="M193" s="54" t="str">
        <f>IF(男子様式!$AF596="","",男子様式!$AF596)</f>
        <v/>
      </c>
    </row>
    <row r="194" spans="1:13">
      <c r="A194" s="54">
        <v>193</v>
      </c>
      <c r="B194" s="54" t="str">
        <f>IF(男子様式!$C597="","",IF(男子様式!$C597="@","@",男子様式!$C597))</f>
        <v/>
      </c>
      <c r="C194" s="54" t="str">
        <f>IF(男子様式!$C597="","",IF($B194="@","@",$B194+100000000))</f>
        <v/>
      </c>
      <c r="D194" s="54" t="str">
        <f>IF($C194="","",CONCATENATE(男子様式!$D597," ","(",男子様式!$J597,")"))</f>
        <v/>
      </c>
      <c r="E194" s="54" t="str">
        <f t="shared" si="6"/>
        <v/>
      </c>
      <c r="F194" s="54" t="str">
        <f>IF($C194="","",男子様式!$G597)</f>
        <v/>
      </c>
      <c r="G194" s="54" t="str">
        <f t="shared" si="7"/>
        <v/>
      </c>
      <c r="H194" s="56" t="str">
        <f>IF($C194="","",VLOOKUP(基本登録情報!$C$7,登録データ!$I$3:$L$100,3,FALSE))</f>
        <v/>
      </c>
      <c r="I194" s="56" t="str">
        <f ca="1">IF($C194="","",VLOOKUP(OFFSET(男子様式!$L$18,3*A194,0),登録データ!$AM$2:$AN$48,2,FALSE))</f>
        <v/>
      </c>
      <c r="J194" s="54" t="str">
        <f t="shared" si="8"/>
        <v/>
      </c>
      <c r="K194" s="54" t="str">
        <f>IF(男子様式!$AF597="","",男子様式!$AF597)</f>
        <v/>
      </c>
      <c r="L194" s="54" t="str">
        <f>IF(男子様式!$AF598="","",男子様式!$AF598)</f>
        <v/>
      </c>
      <c r="M194" s="54" t="str">
        <f>IF(男子様式!$AF599="","",男子様式!$AF599)</f>
        <v/>
      </c>
    </row>
    <row r="195" spans="1:13">
      <c r="A195" s="54">
        <v>194</v>
      </c>
      <c r="B195" s="54" t="str">
        <f>IF(男子様式!$C600="","",IF(男子様式!$C600="@","@",男子様式!$C600))</f>
        <v/>
      </c>
      <c r="C195" s="54" t="str">
        <f>IF(男子様式!$C600="","",IF($B195="@","@",$B195+100000000))</f>
        <v/>
      </c>
      <c r="D195" s="54" t="str">
        <f>IF($C195="","",CONCATENATE(男子様式!$D600," ","(",男子様式!$J600,")"))</f>
        <v/>
      </c>
      <c r="E195" s="54" t="str">
        <f t="shared" ref="E195:E200" si="9">IF(D195="","",LEFT(D195,FIND("(",D195)-1))</f>
        <v/>
      </c>
      <c r="F195" s="54" t="str">
        <f>IF($C195="","",男子様式!$G600)</f>
        <v/>
      </c>
      <c r="G195" s="54" t="str">
        <f t="shared" ref="G195:G201" si="10">IF($C195="","",1)</f>
        <v/>
      </c>
      <c r="H195" s="56" t="str">
        <f>IF($C195="","",VLOOKUP(基本登録情報!$C$7,登録データ!$I$3:$L$100,3,FALSE))</f>
        <v/>
      </c>
      <c r="I195" s="56" t="str">
        <f ca="1">IF($C195="","",VLOOKUP(OFFSET(男子様式!$L$18,3*A195,0),登録データ!$AM$2:$AN$48,2,FALSE))</f>
        <v/>
      </c>
      <c r="J195" s="54" t="str">
        <f t="shared" ref="J195:J201" si="11">IF($C195="","",IF($C195="@","@",VALUE(RIGHT($C195,4))))</f>
        <v/>
      </c>
      <c r="K195" s="54" t="str">
        <f>IF(男子様式!$AF600="","",男子様式!$AF600)</f>
        <v/>
      </c>
      <c r="L195" s="54" t="str">
        <f>IF(男子様式!$AF601="","",男子様式!$AF601)</f>
        <v/>
      </c>
      <c r="M195" s="54" t="str">
        <f>IF(男子様式!$AF602="","",男子様式!$AF602)</f>
        <v/>
      </c>
    </row>
    <row r="196" spans="1:13">
      <c r="A196" s="54">
        <v>195</v>
      </c>
      <c r="B196" s="54" t="str">
        <f>IF(男子様式!$C603="","",IF(男子様式!$C603="@","@",男子様式!$C603))</f>
        <v/>
      </c>
      <c r="C196" s="54" t="str">
        <f>IF(男子様式!$C603="","",IF($B196="@","@",$B196+100000000))</f>
        <v/>
      </c>
      <c r="D196" s="54" t="str">
        <f>IF($C196="","",CONCATENATE(男子様式!$D603," ","(",男子様式!$J603,")"))</f>
        <v/>
      </c>
      <c r="E196" s="54" t="str">
        <f t="shared" si="9"/>
        <v/>
      </c>
      <c r="F196" s="54" t="str">
        <f>IF($C196="","",男子様式!$G603)</f>
        <v/>
      </c>
      <c r="G196" s="54" t="str">
        <f t="shared" si="10"/>
        <v/>
      </c>
      <c r="H196" s="56" t="str">
        <f>IF($C196="","",VLOOKUP(基本登録情報!$C$7,登録データ!$I$3:$L$100,3,FALSE))</f>
        <v/>
      </c>
      <c r="I196" s="56" t="str">
        <f ca="1">IF($C196="","",VLOOKUP(OFFSET(男子様式!$L$18,3*A196,0),登録データ!$AM$2:$AN$48,2,FALSE))</f>
        <v/>
      </c>
      <c r="J196" s="54" t="str">
        <f t="shared" si="11"/>
        <v/>
      </c>
      <c r="K196" s="54" t="str">
        <f>IF(男子様式!$AF603="","",男子様式!$AF603)</f>
        <v/>
      </c>
      <c r="L196" s="54" t="str">
        <f>IF(男子様式!$AF604="","",男子様式!$AF604)</f>
        <v/>
      </c>
      <c r="M196" s="54" t="str">
        <f>IF(男子様式!$AF605="","",男子様式!$AF605)</f>
        <v/>
      </c>
    </row>
    <row r="197" spans="1:13">
      <c r="A197" s="54">
        <v>196</v>
      </c>
      <c r="B197" s="54" t="str">
        <f>IF(男子様式!$C606="","",IF(男子様式!$C606="@","@",男子様式!$C606))</f>
        <v/>
      </c>
      <c r="C197" s="54" t="str">
        <f>IF(男子様式!$C606="","",IF($B197="@","@",$B197+100000000))</f>
        <v/>
      </c>
      <c r="D197" s="54" t="str">
        <f>IF($C197="","",CONCATENATE(男子様式!$D606," ","(",男子様式!$J606,")"))</f>
        <v/>
      </c>
      <c r="E197" s="54" t="str">
        <f t="shared" si="9"/>
        <v/>
      </c>
      <c r="F197" s="54" t="str">
        <f>IF($C197="","",男子様式!$G606)</f>
        <v/>
      </c>
      <c r="G197" s="54" t="str">
        <f t="shared" si="10"/>
        <v/>
      </c>
      <c r="H197" s="56" t="str">
        <f>IF($C197="","",VLOOKUP(基本登録情報!$C$7,登録データ!$I$3:$L$100,3,FALSE))</f>
        <v/>
      </c>
      <c r="I197" s="56" t="str">
        <f ca="1">IF($C197="","",VLOOKUP(OFFSET(男子様式!$L$18,3*A197,0),登録データ!$AM$2:$AN$48,2,FALSE))</f>
        <v/>
      </c>
      <c r="J197" s="54" t="str">
        <f t="shared" si="11"/>
        <v/>
      </c>
      <c r="K197" s="54" t="str">
        <f>IF(男子様式!$AF606="","",男子様式!$AF606)</f>
        <v/>
      </c>
      <c r="L197" s="54" t="str">
        <f>IF(男子様式!$AF607="","",男子様式!$AF607)</f>
        <v/>
      </c>
      <c r="M197" s="54" t="str">
        <f>IF(男子様式!$AF608="","",男子様式!$AF608)</f>
        <v/>
      </c>
    </row>
    <row r="198" spans="1:13">
      <c r="A198" s="54">
        <v>197</v>
      </c>
      <c r="B198" s="54" t="str">
        <f>IF(男子様式!$C609="","",IF(男子様式!$C609="@","@",男子様式!$C609))</f>
        <v/>
      </c>
      <c r="C198" s="54" t="str">
        <f>IF(男子様式!$C609="","",IF($B198="@","@",$B198+100000000))</f>
        <v/>
      </c>
      <c r="D198" s="54" t="str">
        <f>IF($C198="","",CONCATENATE(男子様式!$D609," ","(",男子様式!$J609,")"))</f>
        <v/>
      </c>
      <c r="E198" s="54" t="str">
        <f t="shared" si="9"/>
        <v/>
      </c>
      <c r="F198" s="54" t="str">
        <f>IF($C198="","",男子様式!$G609)</f>
        <v/>
      </c>
      <c r="G198" s="54" t="str">
        <f t="shared" si="10"/>
        <v/>
      </c>
      <c r="H198" s="56" t="str">
        <f>IF($C198="","",VLOOKUP(基本登録情報!$C$7,登録データ!$I$3:$L$100,3,FALSE))</f>
        <v/>
      </c>
      <c r="I198" s="56" t="str">
        <f ca="1">IF($C198="","",VLOOKUP(OFFSET(男子様式!$L$18,3*A198,0),登録データ!$AM$2:$AN$48,2,FALSE))</f>
        <v/>
      </c>
      <c r="J198" s="54" t="str">
        <f t="shared" si="11"/>
        <v/>
      </c>
      <c r="K198" s="54" t="str">
        <f>IF(男子様式!$AF609="","",男子様式!$AF609)</f>
        <v/>
      </c>
      <c r="L198" s="54" t="str">
        <f>IF(男子様式!$AF610="","",男子様式!$AF610)</f>
        <v/>
      </c>
      <c r="M198" s="54" t="str">
        <f>IF(男子様式!$AF611="","",男子様式!$AF611)</f>
        <v/>
      </c>
    </row>
    <row r="199" spans="1:13">
      <c r="A199" s="54">
        <v>198</v>
      </c>
      <c r="B199" s="54" t="str">
        <f>IF(男子様式!$C612="","",IF(男子様式!$C612="@","@",男子様式!$C612))</f>
        <v/>
      </c>
      <c r="C199" s="54" t="str">
        <f>IF(男子様式!$C612="","",IF($B199="@","@",$B199+100000000))</f>
        <v/>
      </c>
      <c r="D199" s="54" t="str">
        <f>IF($C199="","",CONCATENATE(男子様式!$D612," ","(",男子様式!$J612,")"))</f>
        <v/>
      </c>
      <c r="E199" s="54" t="str">
        <f t="shared" si="9"/>
        <v/>
      </c>
      <c r="F199" s="54" t="str">
        <f>IF($C199="","",男子様式!$G612)</f>
        <v/>
      </c>
      <c r="G199" s="54" t="str">
        <f t="shared" si="10"/>
        <v/>
      </c>
      <c r="H199" s="56" t="str">
        <f>IF($C199="","",VLOOKUP(基本登録情報!$C$7,登録データ!$I$3:$L$100,3,FALSE))</f>
        <v/>
      </c>
      <c r="I199" s="56" t="str">
        <f ca="1">IF($C199="","",VLOOKUP(OFFSET(男子様式!$L$18,3*A199,0),登録データ!$AM$2:$AN$48,2,FALSE))</f>
        <v/>
      </c>
      <c r="J199" s="54" t="str">
        <f t="shared" si="11"/>
        <v/>
      </c>
      <c r="K199" s="54" t="str">
        <f>IF(男子様式!$AF612="","",男子様式!$AF612)</f>
        <v/>
      </c>
      <c r="L199" s="54" t="str">
        <f>IF(男子様式!$AF613="","",男子様式!$AF613)</f>
        <v/>
      </c>
      <c r="M199" s="54" t="str">
        <f>IF(男子様式!$AF614="","",男子様式!$AF614)</f>
        <v/>
      </c>
    </row>
    <row r="200" spans="1:13">
      <c r="A200" s="54">
        <v>199</v>
      </c>
      <c r="B200" s="54" t="str">
        <f>IF(男子様式!$C615="","",IF(男子様式!$C615="@","@",男子様式!$C615))</f>
        <v/>
      </c>
      <c r="C200" s="54" t="str">
        <f>IF(男子様式!$C615="","",IF($B200="@","@",$B200+100000000))</f>
        <v/>
      </c>
      <c r="D200" s="54" t="str">
        <f>IF($C200="","",CONCATENATE(男子様式!$D615," ","(",男子様式!$J615,")"))</f>
        <v/>
      </c>
      <c r="E200" s="54" t="str">
        <f t="shared" si="9"/>
        <v/>
      </c>
      <c r="F200" s="54" t="str">
        <f>IF($C200="","",男子様式!$G615)</f>
        <v/>
      </c>
      <c r="G200" s="54" t="str">
        <f t="shared" si="10"/>
        <v/>
      </c>
      <c r="H200" s="56" t="str">
        <f>IF($C200="","",VLOOKUP(基本登録情報!$C$7,登録データ!$I$3:$L$100,3,FALSE))</f>
        <v/>
      </c>
      <c r="I200" s="56" t="str">
        <f ca="1">IF($C200="","",VLOOKUP(OFFSET(男子様式!$L$18,3*A200,0),登録データ!$AM$2:$AN$48,2,FALSE))</f>
        <v/>
      </c>
      <c r="J200" s="54" t="str">
        <f t="shared" si="11"/>
        <v/>
      </c>
      <c r="K200" s="54" t="str">
        <f>IF(男子様式!$AF615="","",男子様式!$AF615)</f>
        <v/>
      </c>
      <c r="L200" s="54" t="str">
        <f>IF(男子様式!$AF616="","",男子様式!$AF616)</f>
        <v/>
      </c>
      <c r="M200" s="54" t="str">
        <f>IF(男子様式!$AF617="","",男子様式!$AF617)</f>
        <v/>
      </c>
    </row>
    <row r="201" spans="1:13">
      <c r="A201" s="54">
        <v>200</v>
      </c>
      <c r="B201" s="54" t="str">
        <f>IF(男子様式!$C618="","",IF(男子様式!$C618="@","@",男子様式!$C618))</f>
        <v/>
      </c>
      <c r="C201" s="54" t="str">
        <f>IF(男子様式!$C618="","",IF($B201="@","@",$B201+100000000))</f>
        <v/>
      </c>
      <c r="D201" s="54" t="str">
        <f>IF($C201="","",CONCATENATE(男子様式!$D618," ","(",男子様式!$J618,")"))</f>
        <v/>
      </c>
      <c r="F201" s="54" t="str">
        <f>IF($C201="","",男子様式!$G618)</f>
        <v/>
      </c>
      <c r="G201" s="54" t="str">
        <f t="shared" si="10"/>
        <v/>
      </c>
      <c r="H201" s="56" t="str">
        <f>IF($C201="","",VLOOKUP(基本登録情報!$C$7,登録データ!$I$3:$L$100,3,FALSE))</f>
        <v/>
      </c>
      <c r="I201" s="56" t="str">
        <f ca="1">IF($C201="","",VLOOKUP(OFFSET(男子様式!$L$18,3*A201,0),登録データ!$AM$2:$AN$48,2,FALSE))</f>
        <v/>
      </c>
      <c r="J201" s="54" t="str">
        <f t="shared" si="11"/>
        <v/>
      </c>
      <c r="K201" s="54" t="str">
        <f>IF(男子様式!$AF618="","",男子様式!$AF618)</f>
        <v/>
      </c>
      <c r="L201" s="54" t="str">
        <f>IF(男子様式!$AF619="","",男子様式!$AF619)</f>
        <v/>
      </c>
      <c r="M201" s="54" t="str">
        <f>IF(男子様式!$AF620="","",男子様式!$AF620)</f>
        <v/>
      </c>
    </row>
    <row r="202" spans="1:13">
      <c r="A202" s="54">
        <v>201</v>
      </c>
      <c r="H202" s="56" t="str">
        <f>IF($C202="","",VLOOKUP(基本登録情報!$C$7,登録データ!$I$3:$L$100,3,FALSE))</f>
        <v/>
      </c>
      <c r="I202" s="56" t="str">
        <f ca="1">IF($C202="","",VLOOKUP(OFFSET(男子様式!$L$18,3*A202,0),登録データ!$AM$2:$AN$48,2,FALSE))</f>
        <v/>
      </c>
    </row>
    <row r="203" spans="1:13">
      <c r="A203" s="54">
        <v>202</v>
      </c>
      <c r="H203" s="56" t="str">
        <f>IF($C203="","",VLOOKUP(基本登録情報!$C$7,登録データ!$I$3:$L$100,3,FALSE))</f>
        <v/>
      </c>
      <c r="I203" s="56" t="str">
        <f ca="1">IF($C203="","",VLOOKUP(OFFSET(男子様式!$L$18,3*A203,0),登録データ!$AM$2:$AN$48,2,FALSE))</f>
        <v/>
      </c>
    </row>
    <row r="204" spans="1:13">
      <c r="A204" s="54">
        <v>203</v>
      </c>
      <c r="H204" s="56" t="str">
        <f>IF($C204="","",VLOOKUP(基本登録情報!$C$7,登録データ!$I$3:$L$100,3,FALSE))</f>
        <v/>
      </c>
      <c r="I204" s="56" t="str">
        <f ca="1">IF($C204="","",VLOOKUP(OFFSET(男子様式!$L$18,3*A204,0),登録データ!$AM$2:$AN$48,2,FALSE))</f>
        <v/>
      </c>
    </row>
    <row r="205" spans="1:13">
      <c r="A205" s="54">
        <v>204</v>
      </c>
      <c r="H205" s="56" t="str">
        <f>IF($C205="","",VLOOKUP(基本登録情報!$C$7,登録データ!$I$3:$L$100,3,FALSE))</f>
        <v/>
      </c>
      <c r="I205" s="56" t="str">
        <f ca="1">IF($C205="","",VLOOKUP(OFFSET(男子様式!$L$18,3*A205,0),登録データ!$AM$2:$AN$48,2,FALSE))</f>
        <v/>
      </c>
    </row>
    <row r="206" spans="1:13">
      <c r="A206" s="54">
        <v>205</v>
      </c>
      <c r="H206" s="56" t="str">
        <f>IF($C206="","",VLOOKUP(基本登録情報!$C$7,登録データ!$I$3:$L$100,3,FALSE))</f>
        <v/>
      </c>
      <c r="I206" s="56" t="str">
        <f ca="1">IF($C206="","",VLOOKUP(OFFSET(男子様式!$L$18,3*A206,0),登録データ!$AM$2:$AN$48,2,FALSE))</f>
        <v/>
      </c>
    </row>
    <row r="207" spans="1:13">
      <c r="A207" s="54">
        <v>206</v>
      </c>
      <c r="H207" s="56" t="str">
        <f>IF($C207="","",VLOOKUP(基本登録情報!$C$7,登録データ!$I$3:$L$100,3,FALSE))</f>
        <v/>
      </c>
      <c r="I207" s="56" t="str">
        <f ca="1">IF($C207="","",VLOOKUP(OFFSET(男子様式!$L$18,3*A207,0),登録データ!$AM$2:$AN$48,2,FALSE))</f>
        <v/>
      </c>
    </row>
    <row r="208" spans="1:13">
      <c r="A208" s="54">
        <v>207</v>
      </c>
      <c r="H208" s="56" t="str">
        <f>IF($C208="","",VLOOKUP(基本登録情報!$C$7,登録データ!$I$3:$L$100,3,FALSE))</f>
        <v/>
      </c>
      <c r="I208" s="56" t="str">
        <f ca="1">IF($C208="","",VLOOKUP(OFFSET(男子様式!$L$18,3*A208,0),登録データ!$AM$2:$AN$48,2,FALSE))</f>
        <v/>
      </c>
    </row>
    <row r="209" spans="1:9">
      <c r="A209" s="54">
        <v>208</v>
      </c>
      <c r="H209" s="56" t="str">
        <f>IF($C209="","",VLOOKUP(基本登録情報!$C$7,登録データ!$I$3:$L$100,3,FALSE))</f>
        <v/>
      </c>
      <c r="I209" s="56" t="str">
        <f ca="1">IF($C209="","",VLOOKUP(OFFSET(男子様式!$L$18,3*A209,0),登録データ!$AM$2:$AN$48,2,FALSE))</f>
        <v/>
      </c>
    </row>
    <row r="210" spans="1:9">
      <c r="A210" s="54">
        <v>209</v>
      </c>
      <c r="H210" s="56" t="str">
        <f>IF($C210="","",VLOOKUP(基本登録情報!$C$7,登録データ!$I$3:$L$100,3,FALSE))</f>
        <v/>
      </c>
      <c r="I210" s="56" t="str">
        <f ca="1">IF($C210="","",VLOOKUP(OFFSET(男子様式!$L$18,3*A210,0),登録データ!$AM$2:$AN$48,2,FALSE))</f>
        <v/>
      </c>
    </row>
    <row r="211" spans="1:9">
      <c r="A211" s="54">
        <v>210</v>
      </c>
      <c r="H211" s="56" t="str">
        <f>IF($C211="","",VLOOKUP(基本登録情報!$C$7,登録データ!$I$3:$L$100,3,FALSE))</f>
        <v/>
      </c>
      <c r="I211" s="56" t="str">
        <f ca="1">IF($C211="","",VLOOKUP(OFFSET(男子様式!$L$18,3*A211,0),登録データ!$AM$2:$AN$48,2,FALSE))</f>
        <v/>
      </c>
    </row>
    <row r="212" spans="1:9">
      <c r="A212" s="54">
        <v>211</v>
      </c>
      <c r="H212" s="56" t="str">
        <f>IF($C212="","",VLOOKUP(基本登録情報!$C$7,登録データ!$I$3:$L$100,3,FALSE))</f>
        <v/>
      </c>
      <c r="I212" s="56" t="str">
        <f ca="1">IF($C212="","",VLOOKUP(OFFSET(男子様式!$L$18,3*A212,0),登録データ!$AM$2:$AN$48,2,FALSE))</f>
        <v/>
      </c>
    </row>
    <row r="213" spans="1:9">
      <c r="A213" s="54">
        <v>212</v>
      </c>
      <c r="H213" s="56" t="str">
        <f>IF($C213="","",VLOOKUP(基本登録情報!$C$7,登録データ!$I$3:$L$100,3,FALSE))</f>
        <v/>
      </c>
      <c r="I213" s="56" t="str">
        <f ca="1">IF($C213="","",VLOOKUP(OFFSET(男子様式!$L$18,3*A213,0),登録データ!$AM$2:$AN$48,2,FALSE))</f>
        <v/>
      </c>
    </row>
    <row r="214" spans="1:9">
      <c r="A214" s="54">
        <v>213</v>
      </c>
      <c r="H214" s="56" t="str">
        <f>IF($C214="","",VLOOKUP(基本登録情報!$C$7,登録データ!$I$3:$L$100,3,FALSE))</f>
        <v/>
      </c>
      <c r="I214" s="56" t="str">
        <f ca="1">IF($C214="","",VLOOKUP(OFFSET(男子様式!$L$18,3*A214,0),登録データ!$AM$2:$AN$48,2,FALSE))</f>
        <v/>
      </c>
    </row>
    <row r="215" spans="1:9">
      <c r="A215" s="54">
        <v>214</v>
      </c>
      <c r="H215" s="56" t="str">
        <f>IF($C215="","",VLOOKUP(基本登録情報!$C$7,登録データ!$I$3:$L$100,3,FALSE))</f>
        <v/>
      </c>
      <c r="I215" s="56" t="str">
        <f ca="1">IF($C215="","",VLOOKUP(OFFSET(男子様式!$L$18,3*A215,0),登録データ!$AM$2:$AN$48,2,FALSE))</f>
        <v/>
      </c>
    </row>
    <row r="216" spans="1:9">
      <c r="A216" s="54">
        <v>215</v>
      </c>
      <c r="H216" s="56" t="str">
        <f>IF($C216="","",VLOOKUP(基本登録情報!$C$7,登録データ!$I$3:$L$100,3,FALSE))</f>
        <v/>
      </c>
      <c r="I216" s="56" t="str">
        <f ca="1">IF($C216="","",VLOOKUP(OFFSET(男子様式!$L$18,3*A216,0),登録データ!$AM$2:$AN$48,2,FALSE))</f>
        <v/>
      </c>
    </row>
    <row r="217" spans="1:9">
      <c r="A217" s="54">
        <v>216</v>
      </c>
      <c r="H217" s="56" t="str">
        <f>IF($C217="","",VLOOKUP(基本登録情報!$C$7,登録データ!$I$3:$L$100,3,FALSE))</f>
        <v/>
      </c>
      <c r="I217" s="56" t="str">
        <f ca="1">IF($C217="","",VLOOKUP(OFFSET(男子様式!$L$18,3*A217,0),登録データ!$AM$2:$AN$48,2,FALSE))</f>
        <v/>
      </c>
    </row>
    <row r="218" spans="1:9">
      <c r="A218" s="54">
        <v>217</v>
      </c>
      <c r="H218" s="56" t="str">
        <f>IF($C218="","",VLOOKUP(基本登録情報!$C$7,登録データ!$I$3:$L$100,3,FALSE))</f>
        <v/>
      </c>
      <c r="I218" s="56" t="str">
        <f ca="1">IF($C218="","",VLOOKUP(OFFSET(男子様式!$L$18,3*A218,0),登録データ!$AM$2:$AN$48,2,FALSE))</f>
        <v/>
      </c>
    </row>
    <row r="219" spans="1:9">
      <c r="A219" s="54">
        <v>218</v>
      </c>
      <c r="H219" s="56" t="str">
        <f>IF($C219="","",VLOOKUP(基本登録情報!$C$7,登録データ!$I$3:$L$100,3,FALSE))</f>
        <v/>
      </c>
      <c r="I219" s="56" t="str">
        <f ca="1">IF($C219="","",VLOOKUP(OFFSET(男子様式!$L$18,3*A219,0),登録データ!$AM$2:$AN$48,2,FALSE))</f>
        <v/>
      </c>
    </row>
    <row r="220" spans="1:9">
      <c r="A220" s="54">
        <v>219</v>
      </c>
      <c r="H220" s="56" t="str">
        <f>IF($C220="","",VLOOKUP(基本登録情報!$C$7,登録データ!$I$3:$L$100,3,FALSE))</f>
        <v/>
      </c>
      <c r="I220" s="56" t="str">
        <f ca="1">IF($C220="","",VLOOKUP(OFFSET(男子様式!$L$18,3*A220,0),登録データ!$AM$2:$AN$48,2,FALSE))</f>
        <v/>
      </c>
    </row>
    <row r="221" spans="1:9">
      <c r="A221" s="54">
        <v>220</v>
      </c>
      <c r="H221" s="56" t="str">
        <f>IF($C221="","",VLOOKUP(基本登録情報!$C$7,登録データ!$I$3:$L$100,3,FALSE))</f>
        <v/>
      </c>
      <c r="I221" s="56" t="str">
        <f ca="1">IF($C221="","",VLOOKUP(OFFSET(男子様式!$L$18,3*A221,0),登録データ!$AM$2:$AN$48,2,FALSE))</f>
        <v/>
      </c>
    </row>
    <row r="222" spans="1:9">
      <c r="A222" s="54">
        <v>221</v>
      </c>
      <c r="H222" s="56" t="str">
        <f>IF($C222="","",VLOOKUP(基本登録情報!$C$7,登録データ!$I$3:$L$100,3,FALSE))</f>
        <v/>
      </c>
      <c r="I222" s="56" t="str">
        <f ca="1">IF($C222="","",VLOOKUP(OFFSET(男子様式!$L$18,3*A222,0),登録データ!$AM$2:$AN$48,2,FALSE))</f>
        <v/>
      </c>
    </row>
    <row r="223" spans="1:9">
      <c r="A223" s="54">
        <v>222</v>
      </c>
      <c r="H223" s="56" t="str">
        <f>IF($C223="","",VLOOKUP(基本登録情報!$C$7,登録データ!$I$3:$L$100,3,FALSE))</f>
        <v/>
      </c>
      <c r="I223" s="56" t="str">
        <f ca="1">IF($C223="","",VLOOKUP(OFFSET(男子様式!$L$18,3*A223,0),登録データ!$AM$2:$AN$48,2,FALSE))</f>
        <v/>
      </c>
    </row>
    <row r="224" spans="1:9">
      <c r="A224" s="54">
        <v>223</v>
      </c>
      <c r="H224" s="56" t="str">
        <f>IF($C224="","",VLOOKUP(基本登録情報!$C$7,登録データ!$I$3:$L$100,3,FALSE))</f>
        <v/>
      </c>
      <c r="I224" s="56" t="str">
        <f ca="1">IF($C224="","",VLOOKUP(OFFSET(男子様式!$L$18,3*A224,0),登録データ!$AM$2:$AN$48,2,FALSE))</f>
        <v/>
      </c>
    </row>
    <row r="225" spans="1:9">
      <c r="A225" s="54">
        <v>224</v>
      </c>
      <c r="H225" s="56" t="str">
        <f>IF($C225="","",VLOOKUP(基本登録情報!$C$7,登録データ!$I$3:$L$100,3,FALSE))</f>
        <v/>
      </c>
      <c r="I225" s="56" t="str">
        <f ca="1">IF($C225="","",VLOOKUP(OFFSET(男子様式!$L$18,3*A225,0),登録データ!$AM$2:$AN$48,2,FALSE))</f>
        <v/>
      </c>
    </row>
    <row r="226" spans="1:9">
      <c r="A226" s="54">
        <v>225</v>
      </c>
      <c r="H226" s="56" t="str">
        <f>IF($C226="","",VLOOKUP(基本登録情報!$C$7,登録データ!$I$3:$L$100,3,FALSE))</f>
        <v/>
      </c>
      <c r="I226" s="56" t="str">
        <f ca="1">IF($C226="","",VLOOKUP(OFFSET(男子様式!$L$18,3*A226,0),登録データ!$AM$2:$AN$48,2,FALSE))</f>
        <v/>
      </c>
    </row>
    <row r="227" spans="1:9">
      <c r="A227" s="54">
        <v>226</v>
      </c>
      <c r="H227" s="56" t="str">
        <f>IF($C227="","",VLOOKUP(基本登録情報!$C$7,登録データ!$I$3:$L$100,3,FALSE))</f>
        <v/>
      </c>
      <c r="I227" s="56" t="str">
        <f ca="1">IF($C227="","",VLOOKUP(OFFSET(男子様式!$L$18,3*A227,0),登録データ!$AM$2:$AN$48,2,FALSE))</f>
        <v/>
      </c>
    </row>
    <row r="228" spans="1:9">
      <c r="A228" s="54">
        <v>227</v>
      </c>
      <c r="H228" s="56" t="str">
        <f>IF($C228="","",VLOOKUP(基本登録情報!$C$7,登録データ!$I$3:$L$100,3,FALSE))</f>
        <v/>
      </c>
      <c r="I228" s="56" t="str">
        <f ca="1">IF($C228="","",VLOOKUP(OFFSET(男子様式!$L$18,3*A228,0),登録データ!$AM$2:$AN$48,2,FALSE))</f>
        <v/>
      </c>
    </row>
    <row r="229" spans="1:9">
      <c r="A229" s="54">
        <v>228</v>
      </c>
      <c r="H229" s="56" t="str">
        <f>IF($C229="","",VLOOKUP(基本登録情報!$C$7,登録データ!$I$3:$L$100,3,FALSE))</f>
        <v/>
      </c>
      <c r="I229" s="56" t="str">
        <f ca="1">IF($C229="","",VLOOKUP(OFFSET(男子様式!$L$18,3*A229,0),登録データ!$AM$2:$AN$48,2,FALSE))</f>
        <v/>
      </c>
    </row>
    <row r="230" spans="1:9">
      <c r="A230" s="54">
        <v>229</v>
      </c>
      <c r="H230" s="56" t="str">
        <f>IF($C230="","",VLOOKUP(基本登録情報!$C$7,登録データ!$I$3:$L$100,3,FALSE))</f>
        <v/>
      </c>
      <c r="I230" s="56" t="str">
        <f ca="1">IF($C230="","",VLOOKUP(OFFSET(男子様式!$L$18,3*A230,0),登録データ!$AM$2:$AN$48,2,FALSE))</f>
        <v/>
      </c>
    </row>
    <row r="231" spans="1:9">
      <c r="A231" s="54">
        <v>230</v>
      </c>
      <c r="H231" s="56" t="str">
        <f>IF($C231="","",VLOOKUP(基本登録情報!$C$7,登録データ!$I$3:$L$100,3,FALSE))</f>
        <v/>
      </c>
      <c r="I231" s="56" t="str">
        <f ca="1">IF($C231="","",VLOOKUP(OFFSET(男子様式!$L$18,3*A231,0),登録データ!$AM$2:$AN$48,2,FALSE))</f>
        <v/>
      </c>
    </row>
    <row r="232" spans="1:9">
      <c r="A232" s="54">
        <v>231</v>
      </c>
      <c r="H232" s="56" t="str">
        <f>IF($C232="","",VLOOKUP(基本登録情報!$C$7,登録データ!$I$3:$L$100,3,FALSE))</f>
        <v/>
      </c>
      <c r="I232" s="56" t="str">
        <f ca="1">IF($C232="","",VLOOKUP(OFFSET(男子様式!$L$18,3*A232,0),登録データ!$AM$2:$AN$48,2,FALSE))</f>
        <v/>
      </c>
    </row>
    <row r="233" spans="1:9">
      <c r="A233" s="54">
        <v>232</v>
      </c>
      <c r="H233" s="56" t="str">
        <f>IF($C233="","",VLOOKUP(基本登録情報!$C$7,登録データ!$I$3:$L$100,3,FALSE))</f>
        <v/>
      </c>
      <c r="I233" s="56" t="str">
        <f ca="1">IF($C233="","",VLOOKUP(OFFSET(男子様式!$L$18,3*A233,0),登録データ!$AM$2:$AN$48,2,FALSE))</f>
        <v/>
      </c>
    </row>
    <row r="234" spans="1:9">
      <c r="A234" s="54">
        <v>233</v>
      </c>
      <c r="H234" s="56" t="str">
        <f>IF($C234="","",VLOOKUP(基本登録情報!$C$7,登録データ!$I$3:$L$100,3,FALSE))</f>
        <v/>
      </c>
      <c r="I234" s="56" t="str">
        <f ca="1">IF($C234="","",VLOOKUP(OFFSET(男子様式!$L$18,3*A234,0),登録データ!$AM$2:$AN$48,2,FALSE))</f>
        <v/>
      </c>
    </row>
    <row r="235" spans="1:9">
      <c r="A235" s="54">
        <v>234</v>
      </c>
      <c r="H235" s="56" t="str">
        <f>IF($C235="","",VLOOKUP(基本登録情報!$C$7,登録データ!$I$3:$L$100,3,FALSE))</f>
        <v/>
      </c>
      <c r="I235" s="56" t="str">
        <f ca="1">IF($C235="","",VLOOKUP(OFFSET(男子様式!$L$18,3*A235,0),登録データ!$AM$2:$AN$48,2,FALSE))</f>
        <v/>
      </c>
    </row>
    <row r="236" spans="1:9">
      <c r="A236" s="54">
        <v>235</v>
      </c>
      <c r="H236" s="56" t="str">
        <f>IF($C236="","",VLOOKUP(基本登録情報!$C$7,登録データ!$I$3:$L$100,3,FALSE))</f>
        <v/>
      </c>
      <c r="I236" s="56" t="str">
        <f ca="1">IF($C236="","",VLOOKUP(OFFSET(男子様式!$L$18,3*A236,0),登録データ!$AM$2:$AN$48,2,FALSE))</f>
        <v/>
      </c>
    </row>
    <row r="237" spans="1:9">
      <c r="A237" s="54">
        <v>236</v>
      </c>
      <c r="H237" s="56" t="str">
        <f>IF($C237="","",VLOOKUP(基本登録情報!$C$7,登録データ!$I$3:$L$100,3,FALSE))</f>
        <v/>
      </c>
      <c r="I237" s="56" t="str">
        <f ca="1">IF($C237="","",VLOOKUP(OFFSET(男子様式!$L$18,3*A237,0),登録データ!$AM$2:$AN$48,2,FALSE))</f>
        <v/>
      </c>
    </row>
    <row r="238" spans="1:9">
      <c r="A238" s="54">
        <v>237</v>
      </c>
      <c r="H238" s="56" t="str">
        <f>IF($C238="","",VLOOKUP(基本登録情報!$C$7,登録データ!$I$3:$L$100,3,FALSE))</f>
        <v/>
      </c>
      <c r="I238" s="56" t="str">
        <f ca="1">IF($C238="","",VLOOKUP(OFFSET(男子様式!$L$18,3*A238,0),登録データ!$AM$2:$AN$48,2,FALSE))</f>
        <v/>
      </c>
    </row>
    <row r="239" spans="1:9">
      <c r="A239" s="54">
        <v>238</v>
      </c>
      <c r="H239" s="56" t="str">
        <f>IF($C239="","",VLOOKUP(基本登録情報!$C$7,登録データ!$I$3:$L$100,3,FALSE))</f>
        <v/>
      </c>
      <c r="I239" s="56" t="str">
        <f ca="1">IF($C239="","",VLOOKUP(OFFSET(男子様式!$L$18,3*A239,0),登録データ!$AM$2:$AN$48,2,FALSE))</f>
        <v/>
      </c>
    </row>
    <row r="240" spans="1:9">
      <c r="A240" s="54">
        <v>239</v>
      </c>
      <c r="H240" s="56" t="str">
        <f>IF($C240="","",VLOOKUP(基本登録情報!$C$7,登録データ!$I$3:$L$100,3,FALSE))</f>
        <v/>
      </c>
      <c r="I240" s="56" t="str">
        <f ca="1">IF($C240="","",VLOOKUP(OFFSET(男子様式!$L$18,3*A240,0),登録データ!$AM$2:$AN$48,2,FALSE))</f>
        <v/>
      </c>
    </row>
    <row r="241" spans="1:9">
      <c r="A241" s="54">
        <v>240</v>
      </c>
      <c r="H241" s="56" t="str">
        <f>IF($C241="","",VLOOKUP(基本登録情報!$C$7,登録データ!$I$3:$L$100,3,FALSE))</f>
        <v/>
      </c>
      <c r="I241" s="56" t="str">
        <f ca="1">IF($C241="","",VLOOKUP(OFFSET(男子様式!$L$18,3*A241,0),登録データ!$AM$2:$AN$48,2,FALSE))</f>
        <v/>
      </c>
    </row>
    <row r="242" spans="1:9">
      <c r="A242" s="54">
        <v>241</v>
      </c>
      <c r="H242" s="56" t="str">
        <f>IF($C242="","",VLOOKUP(基本登録情報!$C$7,登録データ!$I$3:$L$100,3,FALSE))</f>
        <v/>
      </c>
      <c r="I242" s="56" t="str">
        <f ca="1">IF($C242="","",VLOOKUP(OFFSET(男子様式!$L$18,3*A242,0),登録データ!$AM$2:$AN$48,2,FALSE))</f>
        <v/>
      </c>
    </row>
    <row r="243" spans="1:9">
      <c r="A243" s="54">
        <v>242</v>
      </c>
      <c r="H243" s="56" t="str">
        <f>IF($C243="","",VLOOKUP(基本登録情報!$C$7,登録データ!$I$3:$L$100,3,FALSE))</f>
        <v/>
      </c>
      <c r="I243" s="56" t="str">
        <f ca="1">IF($C243="","",VLOOKUP(OFFSET(男子様式!$L$18,3*A243,0),登録データ!$AM$2:$AN$48,2,FALSE))</f>
        <v/>
      </c>
    </row>
    <row r="244" spans="1:9">
      <c r="A244" s="54">
        <v>243</v>
      </c>
      <c r="H244" s="56" t="str">
        <f>IF($C244="","",VLOOKUP(基本登録情報!$C$7,登録データ!$I$3:$L$100,3,FALSE))</f>
        <v/>
      </c>
      <c r="I244" s="56" t="str">
        <f ca="1">IF($C244="","",VLOOKUP(OFFSET(男子様式!$L$18,3*A244,0),登録データ!$AM$2:$AN$48,2,FALSE))</f>
        <v/>
      </c>
    </row>
    <row r="245" spans="1:9">
      <c r="A245" s="54">
        <v>244</v>
      </c>
      <c r="H245" s="56" t="str">
        <f>IF($C245="","",VLOOKUP(基本登録情報!$C$7,登録データ!$I$3:$L$100,3,FALSE))</f>
        <v/>
      </c>
      <c r="I245" s="56" t="str">
        <f ca="1">IF($C245="","",VLOOKUP(OFFSET(男子様式!$L$18,3*A245,0),登録データ!$AM$2:$AN$48,2,FALSE))</f>
        <v/>
      </c>
    </row>
    <row r="246" spans="1:9">
      <c r="A246" s="54">
        <v>245</v>
      </c>
      <c r="H246" s="56" t="str">
        <f>IF($C246="","",VLOOKUP(基本登録情報!$C$7,登録データ!$I$3:$L$100,3,FALSE))</f>
        <v/>
      </c>
      <c r="I246" s="56" t="str">
        <f ca="1">IF($C246="","",VLOOKUP(OFFSET(男子様式!$L$18,3*A246,0),登録データ!$AM$2:$AN$48,2,FALSE))</f>
        <v/>
      </c>
    </row>
    <row r="247" spans="1:9">
      <c r="A247" s="54">
        <v>246</v>
      </c>
      <c r="H247" s="56" t="str">
        <f>IF($C247="","",VLOOKUP(基本登録情報!$C$7,登録データ!$I$3:$L$100,3,FALSE))</f>
        <v/>
      </c>
      <c r="I247" s="56" t="str">
        <f ca="1">IF($C247="","",VLOOKUP(OFFSET(男子様式!$L$18,3*A247,0),登録データ!$AM$2:$AN$48,2,FALSE))</f>
        <v/>
      </c>
    </row>
    <row r="248" spans="1:9">
      <c r="A248" s="54">
        <v>247</v>
      </c>
      <c r="H248" s="56" t="str">
        <f>IF($C248="","",VLOOKUP(基本登録情報!$C$7,登録データ!$I$3:$L$100,3,FALSE))</f>
        <v/>
      </c>
      <c r="I248" s="56" t="str">
        <f ca="1">IF($C248="","",VLOOKUP(OFFSET(男子様式!$L$18,3*A248,0),登録データ!$AM$2:$AN$48,2,FALSE))</f>
        <v/>
      </c>
    </row>
    <row r="249" spans="1:9">
      <c r="A249" s="54">
        <v>248</v>
      </c>
      <c r="H249" s="56" t="str">
        <f>IF($C249="","",VLOOKUP(基本登録情報!$C$7,登録データ!$I$3:$L$100,3,FALSE))</f>
        <v/>
      </c>
      <c r="I249" s="56" t="str">
        <f ca="1">IF($C249="","",VLOOKUP(OFFSET(男子様式!$L$18,3*A249,0),登録データ!$AM$2:$AN$48,2,FALSE))</f>
        <v/>
      </c>
    </row>
    <row r="250" spans="1:9">
      <c r="A250" s="54">
        <v>249</v>
      </c>
      <c r="H250" s="56" t="str">
        <f>IF($C250="","",VLOOKUP(基本登録情報!$C$7,登録データ!$I$3:$L$100,3,FALSE))</f>
        <v/>
      </c>
      <c r="I250" s="56" t="str">
        <f ca="1">IF($C250="","",VLOOKUP(OFFSET(男子様式!$L$18,3*A250,0),登録データ!$AM$2:$AN$48,2,FALSE))</f>
        <v/>
      </c>
    </row>
    <row r="251" spans="1:9">
      <c r="A251" s="54">
        <v>250</v>
      </c>
      <c r="H251" s="56" t="str">
        <f>IF($C251="","",VLOOKUP(基本登録情報!$C$7,登録データ!$I$3:$L$100,3,FALSE))</f>
        <v/>
      </c>
      <c r="I251" s="56" t="str">
        <f ca="1">IF($C251="","",VLOOKUP(OFFSET(男子様式!$L$18,3*A251,0),登録データ!$AM$2:$AN$48,2,FALSE))</f>
        <v/>
      </c>
    </row>
    <row r="252" spans="1:9">
      <c r="A252" s="54">
        <v>251</v>
      </c>
      <c r="H252" s="56" t="str">
        <f>IF($C252="","",VLOOKUP(基本登録情報!$C$7,登録データ!$I$3:$L$100,3,FALSE))</f>
        <v/>
      </c>
      <c r="I252" s="56" t="str">
        <f ca="1">IF($C252="","",VLOOKUP(OFFSET(男子様式!$L$18,3*A252,0),登録データ!$AM$2:$AN$48,2,FALSE))</f>
        <v/>
      </c>
    </row>
    <row r="253" spans="1:9">
      <c r="A253" s="54">
        <v>252</v>
      </c>
      <c r="H253" s="56" t="str">
        <f>IF($C253="","",VLOOKUP(基本登録情報!$C$7,登録データ!$I$3:$L$100,3,FALSE))</f>
        <v/>
      </c>
      <c r="I253" s="56" t="str">
        <f ca="1">IF($C253="","",VLOOKUP(OFFSET(男子様式!$L$18,3*A253,0),登録データ!$AM$2:$AN$48,2,FALSE))</f>
        <v/>
      </c>
    </row>
    <row r="254" spans="1:9">
      <c r="A254" s="54">
        <v>253</v>
      </c>
      <c r="H254" s="56" t="str">
        <f>IF($C254="","",VLOOKUP(基本登録情報!$C$7,登録データ!$I$3:$L$100,3,FALSE))</f>
        <v/>
      </c>
      <c r="I254" s="56" t="str">
        <f ca="1">IF($C254="","",VLOOKUP(OFFSET(男子様式!$L$18,3*A254,0),登録データ!$AM$2:$AN$48,2,FALSE))</f>
        <v/>
      </c>
    </row>
    <row r="255" spans="1:9">
      <c r="A255" s="54">
        <v>254</v>
      </c>
      <c r="H255" s="56" t="str">
        <f>IF($C255="","",VLOOKUP(基本登録情報!$C$7,登録データ!$I$3:$L$100,3,FALSE))</f>
        <v/>
      </c>
      <c r="I255" s="56" t="str">
        <f ca="1">IF($C255="","",VLOOKUP(OFFSET(男子様式!$L$18,3*A255,0),登録データ!$AM$2:$AN$48,2,FALSE))</f>
        <v/>
      </c>
    </row>
    <row r="256" spans="1:9">
      <c r="A256" s="54">
        <v>255</v>
      </c>
      <c r="H256" s="56" t="str">
        <f>IF($C256="","",VLOOKUP(基本登録情報!$C$7,登録データ!$I$3:$L$100,3,FALSE))</f>
        <v/>
      </c>
      <c r="I256" s="56" t="str">
        <f ca="1">IF($C256="","",VLOOKUP(OFFSET(男子様式!$L$18,3*A256,0),登録データ!$AM$2:$AN$48,2,FALSE))</f>
        <v/>
      </c>
    </row>
    <row r="257" spans="1:9">
      <c r="A257" s="54">
        <v>256</v>
      </c>
      <c r="H257" s="56" t="str">
        <f>IF($C257="","",VLOOKUP(基本登録情報!$C$7,登録データ!$I$3:$L$100,3,FALSE))</f>
        <v/>
      </c>
      <c r="I257" s="56" t="str">
        <f ca="1">IF($C257="","",VLOOKUP(OFFSET(男子様式!$L$18,3*A257,0),登録データ!$AM$2:$AN$48,2,FALSE))</f>
        <v/>
      </c>
    </row>
    <row r="258" spans="1:9">
      <c r="A258" s="54">
        <v>257</v>
      </c>
      <c r="H258" s="56" t="str">
        <f>IF($C258="","",VLOOKUP(基本登録情報!$C$7,登録データ!$I$3:$L$100,3,FALSE))</f>
        <v/>
      </c>
      <c r="I258" s="56" t="str">
        <f ca="1">IF($C258="","",VLOOKUP(OFFSET(男子様式!$L$18,3*A258,0),登録データ!$AM$2:$AN$48,2,FALSE))</f>
        <v/>
      </c>
    </row>
    <row r="259" spans="1:9">
      <c r="A259" s="54">
        <v>258</v>
      </c>
      <c r="H259" s="56" t="str">
        <f>IF($C259="","",VLOOKUP(基本登録情報!$C$7,登録データ!$I$3:$L$100,3,FALSE))</f>
        <v/>
      </c>
      <c r="I259" s="56" t="str">
        <f ca="1">IF($C259="","",VLOOKUP(OFFSET(男子様式!$L$18,3*A259,0),登録データ!$AM$2:$AN$48,2,FALSE))</f>
        <v/>
      </c>
    </row>
    <row r="260" spans="1:9">
      <c r="A260" s="54">
        <v>259</v>
      </c>
      <c r="H260" s="56" t="str">
        <f>IF($C260="","",VLOOKUP(基本登録情報!$C$7,登録データ!$I$3:$L$100,3,FALSE))</f>
        <v/>
      </c>
      <c r="I260" s="56" t="str">
        <f ca="1">IF($C260="","",VLOOKUP(OFFSET(男子様式!$L$18,3*A260,0),登録データ!$AM$2:$AN$48,2,FALSE))</f>
        <v/>
      </c>
    </row>
    <row r="261" spans="1:9">
      <c r="A261" s="54">
        <v>260</v>
      </c>
      <c r="H261" s="56" t="str">
        <f>IF($C261="","",VLOOKUP(基本登録情報!$C$7,登録データ!$I$3:$L$100,3,FALSE))</f>
        <v/>
      </c>
      <c r="I261" s="56" t="str">
        <f ca="1">IF($C261="","",VLOOKUP(OFFSET(男子様式!$L$18,3*A261,0),登録データ!$AM$2:$AN$48,2,FALSE))</f>
        <v/>
      </c>
    </row>
    <row r="262" spans="1:9">
      <c r="A262" s="54">
        <v>261</v>
      </c>
      <c r="H262" s="56" t="str">
        <f>IF($C262="","",VLOOKUP(基本登録情報!$C$7,登録データ!$I$3:$L$100,3,FALSE))</f>
        <v/>
      </c>
      <c r="I262" s="56" t="str">
        <f ca="1">IF($C262="","",VLOOKUP(OFFSET(男子様式!$L$18,3*A262,0),登録データ!$AM$2:$AN$48,2,FALSE))</f>
        <v/>
      </c>
    </row>
    <row r="263" spans="1:9">
      <c r="A263" s="54">
        <v>262</v>
      </c>
      <c r="H263" s="56" t="str">
        <f>IF($C263="","",VLOOKUP(基本登録情報!$C$7,登録データ!$I$3:$L$100,3,FALSE))</f>
        <v/>
      </c>
      <c r="I263" s="56" t="str">
        <f ca="1">IF($C263="","",VLOOKUP(OFFSET(男子様式!$L$18,3*A263,0),登録データ!$AM$2:$AN$48,2,FALSE))</f>
        <v/>
      </c>
    </row>
    <row r="264" spans="1:9">
      <c r="A264" s="54">
        <v>263</v>
      </c>
      <c r="H264" s="56" t="str">
        <f>IF($C264="","",VLOOKUP(基本登録情報!$C$7,登録データ!$I$3:$L$100,3,FALSE))</f>
        <v/>
      </c>
      <c r="I264" s="56" t="str">
        <f ca="1">IF($C264="","",VLOOKUP(OFFSET(男子様式!$L$18,3*A264,0),登録データ!$AM$2:$AN$48,2,FALSE))</f>
        <v/>
      </c>
    </row>
    <row r="265" spans="1:9">
      <c r="A265" s="54">
        <v>264</v>
      </c>
      <c r="H265" s="56" t="str">
        <f>IF($C265="","",VLOOKUP(基本登録情報!$C$7,登録データ!$I$3:$L$100,3,FALSE))</f>
        <v/>
      </c>
      <c r="I265" s="56" t="str">
        <f ca="1">IF($C265="","",VLOOKUP(OFFSET(男子様式!$L$18,3*A265,0),登録データ!$AM$2:$AN$48,2,FALSE))</f>
        <v/>
      </c>
    </row>
    <row r="266" spans="1:9">
      <c r="A266" s="54">
        <v>265</v>
      </c>
      <c r="H266" s="56" t="str">
        <f>IF($C266="","",VLOOKUP(基本登録情報!$C$7,登録データ!$I$3:$L$100,3,FALSE))</f>
        <v/>
      </c>
      <c r="I266" s="56" t="str">
        <f ca="1">IF($C266="","",VLOOKUP(OFFSET(男子様式!$L$18,3*A266,0),登録データ!$AM$2:$AN$48,2,FALSE))</f>
        <v/>
      </c>
    </row>
    <row r="267" spans="1:9">
      <c r="A267" s="54">
        <v>266</v>
      </c>
      <c r="H267" s="56" t="str">
        <f>IF($C267="","",VLOOKUP(基本登録情報!$C$7,登録データ!$I$3:$L$100,3,FALSE))</f>
        <v/>
      </c>
      <c r="I267" s="56" t="str">
        <f ca="1">IF($C267="","",VLOOKUP(OFFSET(男子様式!$L$18,3*A267,0),登録データ!$AM$2:$AN$48,2,FALSE))</f>
        <v/>
      </c>
    </row>
    <row r="268" spans="1:9">
      <c r="A268" s="54">
        <v>267</v>
      </c>
      <c r="H268" s="56" t="str">
        <f>IF($C268="","",VLOOKUP(基本登録情報!$C$7,登録データ!$I$3:$L$100,3,FALSE))</f>
        <v/>
      </c>
      <c r="I268" s="56" t="str">
        <f ca="1">IF($C268="","",VLOOKUP(OFFSET(男子様式!$L$18,3*A268,0),登録データ!$AM$2:$AN$48,2,FALSE))</f>
        <v/>
      </c>
    </row>
    <row r="269" spans="1:9">
      <c r="A269" s="54">
        <v>268</v>
      </c>
      <c r="H269" s="56" t="str">
        <f>IF($C269="","",VLOOKUP(基本登録情報!$C$7,登録データ!$I$3:$L$100,3,FALSE))</f>
        <v/>
      </c>
      <c r="I269" s="56" t="str">
        <f ca="1">IF($C269="","",VLOOKUP(OFFSET(男子様式!$L$18,3*A269,0),登録データ!$AM$2:$AN$48,2,FALSE))</f>
        <v/>
      </c>
    </row>
    <row r="270" spans="1:9">
      <c r="A270" s="54">
        <v>269</v>
      </c>
      <c r="H270" s="56" t="str">
        <f>IF($C270="","",VLOOKUP(基本登録情報!$C$7,登録データ!$I$3:$L$100,3,FALSE))</f>
        <v/>
      </c>
      <c r="I270" s="56" t="str">
        <f ca="1">IF($C270="","",VLOOKUP(OFFSET(男子様式!$L$18,3*A270,0),登録データ!$AM$2:$AN$48,2,FALSE))</f>
        <v/>
      </c>
    </row>
    <row r="271" spans="1:9">
      <c r="A271" s="54">
        <v>270</v>
      </c>
      <c r="H271" s="56" t="str">
        <f>IF($C271="","",VLOOKUP(基本登録情報!$C$7,登録データ!$I$3:$L$100,3,FALSE))</f>
        <v/>
      </c>
      <c r="I271" s="56" t="str">
        <f ca="1">IF($C271="","",VLOOKUP(OFFSET(男子様式!$L$18,3*A271,0),登録データ!$AM$2:$AN$48,2,FALSE))</f>
        <v/>
      </c>
    </row>
    <row r="272" spans="1:9">
      <c r="A272" s="54">
        <v>271</v>
      </c>
      <c r="H272" s="56" t="str">
        <f>IF($C272="","",VLOOKUP(基本登録情報!$C$7,登録データ!$I$3:$L$100,3,FALSE))</f>
        <v/>
      </c>
      <c r="I272" s="56" t="str">
        <f ca="1">IF($C272="","",VLOOKUP(OFFSET(男子様式!$L$18,3*A272,0),登録データ!$AM$2:$AN$48,2,FALSE))</f>
        <v/>
      </c>
    </row>
    <row r="273" spans="1:9">
      <c r="A273" s="54">
        <v>272</v>
      </c>
      <c r="H273" s="56" t="str">
        <f>IF($C273="","",VLOOKUP(基本登録情報!$C$7,登録データ!$I$3:$L$100,3,FALSE))</f>
        <v/>
      </c>
      <c r="I273" s="56" t="str">
        <f ca="1">IF($C273="","",VLOOKUP(OFFSET(男子様式!$L$18,3*A273,0),登録データ!$AM$2:$AN$48,2,FALSE))</f>
        <v/>
      </c>
    </row>
    <row r="274" spans="1:9">
      <c r="A274" s="54">
        <v>273</v>
      </c>
      <c r="H274" s="56" t="str">
        <f>IF($C274="","",VLOOKUP(基本登録情報!$C$7,登録データ!$I$3:$L$100,3,FALSE))</f>
        <v/>
      </c>
      <c r="I274" s="56" t="str">
        <f ca="1">IF($C274="","",VLOOKUP(OFFSET(男子様式!$L$18,3*A274,0),登録データ!$AM$2:$AN$48,2,FALSE))</f>
        <v/>
      </c>
    </row>
    <row r="275" spans="1:9">
      <c r="A275" s="54">
        <v>274</v>
      </c>
      <c r="H275" s="56" t="str">
        <f>IF($C275="","",VLOOKUP(基本登録情報!$C$7,登録データ!$I$3:$L$100,3,FALSE))</f>
        <v/>
      </c>
      <c r="I275" s="56" t="str">
        <f ca="1">IF($C275="","",VLOOKUP(OFFSET(男子様式!$L$18,3*A275,0),登録データ!$AM$2:$AN$48,2,FALSE))</f>
        <v/>
      </c>
    </row>
    <row r="276" spans="1:9">
      <c r="A276" s="54">
        <v>275</v>
      </c>
      <c r="H276" s="56" t="str">
        <f>IF($C276="","",VLOOKUP(基本登録情報!$C$7,登録データ!$I$3:$L$100,3,FALSE))</f>
        <v/>
      </c>
      <c r="I276" s="56" t="str">
        <f ca="1">IF($C276="","",VLOOKUP(OFFSET(男子様式!$L$18,3*A276,0),登録データ!$AM$2:$AN$48,2,FALSE))</f>
        <v/>
      </c>
    </row>
    <row r="277" spans="1:9">
      <c r="A277" s="54">
        <v>276</v>
      </c>
      <c r="H277" s="56" t="str">
        <f>IF($C277="","",VLOOKUP(基本登録情報!$C$7,登録データ!$I$3:$L$100,3,FALSE))</f>
        <v/>
      </c>
      <c r="I277" s="56" t="str">
        <f ca="1">IF($C277="","",VLOOKUP(OFFSET(男子様式!$L$18,3*A277,0),登録データ!$AM$2:$AN$48,2,FALSE))</f>
        <v/>
      </c>
    </row>
    <row r="278" spans="1:9">
      <c r="A278" s="54">
        <v>277</v>
      </c>
      <c r="H278" s="56" t="str">
        <f>IF($C278="","",VLOOKUP(基本登録情報!$C$7,登録データ!$I$3:$L$100,3,FALSE))</f>
        <v/>
      </c>
      <c r="I278" s="56" t="str">
        <f ca="1">IF($C278="","",VLOOKUP(OFFSET(男子様式!$L$18,3*A278,0),登録データ!$AM$2:$AN$48,2,FALSE))</f>
        <v/>
      </c>
    </row>
    <row r="279" spans="1:9">
      <c r="A279" s="54">
        <v>278</v>
      </c>
      <c r="H279" s="56" t="str">
        <f>IF($C279="","",VLOOKUP(基本登録情報!$C$7,登録データ!$I$3:$L$100,3,FALSE))</f>
        <v/>
      </c>
      <c r="I279" s="56" t="str">
        <f ca="1">IF($C279="","",VLOOKUP(OFFSET(男子様式!$L$18,3*A279,0),登録データ!$AM$2:$AN$48,2,FALSE))</f>
        <v/>
      </c>
    </row>
    <row r="280" spans="1:9">
      <c r="A280" s="54">
        <v>279</v>
      </c>
      <c r="H280" s="56" t="str">
        <f>IF($C280="","",VLOOKUP(基本登録情報!$C$7,登録データ!$I$3:$L$100,3,FALSE))</f>
        <v/>
      </c>
      <c r="I280" s="56" t="str">
        <f ca="1">IF($C280="","",VLOOKUP(OFFSET(男子様式!$L$18,3*A280,0),登録データ!$AM$2:$AN$48,2,FALSE))</f>
        <v/>
      </c>
    </row>
    <row r="281" spans="1:9">
      <c r="A281" s="54">
        <v>280</v>
      </c>
      <c r="H281" s="56" t="str">
        <f>IF($C281="","",VLOOKUP(基本登録情報!$C$7,登録データ!$I$3:$L$100,3,FALSE))</f>
        <v/>
      </c>
      <c r="I281" s="56" t="str">
        <f ca="1">IF($C281="","",VLOOKUP(OFFSET(男子様式!$L$18,3*A281,0),登録データ!$AM$2:$AN$48,2,FALSE))</f>
        <v/>
      </c>
    </row>
    <row r="282" spans="1:9">
      <c r="A282" s="54">
        <v>281</v>
      </c>
      <c r="H282" s="56" t="str">
        <f>IF($C282="","",VLOOKUP(基本登録情報!$C$7,登録データ!$I$3:$L$100,3,FALSE))</f>
        <v/>
      </c>
      <c r="I282" s="56" t="str">
        <f ca="1">IF($C282="","",VLOOKUP(OFFSET(男子様式!$L$18,3*A282,0),登録データ!$AM$2:$AN$48,2,FALSE))</f>
        <v/>
      </c>
    </row>
    <row r="283" spans="1:9">
      <c r="A283" s="54">
        <v>282</v>
      </c>
      <c r="H283" s="56" t="str">
        <f>IF($C283="","",VLOOKUP(基本登録情報!$C$7,登録データ!$I$3:$L$100,3,FALSE))</f>
        <v/>
      </c>
      <c r="I283" s="56" t="str">
        <f ca="1">IF($C283="","",VLOOKUP(OFFSET(男子様式!$L$18,3*A283,0),登録データ!$AM$2:$AN$48,2,FALSE))</f>
        <v/>
      </c>
    </row>
    <row r="284" spans="1:9">
      <c r="A284" s="54">
        <v>283</v>
      </c>
      <c r="H284" s="56" t="str">
        <f>IF($C284="","",VLOOKUP(基本登録情報!$C$7,登録データ!$I$3:$L$100,3,FALSE))</f>
        <v/>
      </c>
      <c r="I284" s="56" t="str">
        <f ca="1">IF($C284="","",VLOOKUP(OFFSET(男子様式!$L$18,3*A284,0),登録データ!$AM$2:$AN$48,2,FALSE))</f>
        <v/>
      </c>
    </row>
    <row r="285" spans="1:9">
      <c r="A285" s="54">
        <v>284</v>
      </c>
      <c r="H285" s="56" t="str">
        <f>IF($C285="","",VLOOKUP(基本登録情報!$C$7,登録データ!$I$3:$L$100,3,FALSE))</f>
        <v/>
      </c>
      <c r="I285" s="56" t="str">
        <f ca="1">IF($C285="","",VLOOKUP(OFFSET(男子様式!$L$18,3*A285,0),登録データ!$AM$2:$AN$48,2,FALSE))</f>
        <v/>
      </c>
    </row>
    <row r="286" spans="1:9">
      <c r="A286" s="54">
        <v>285</v>
      </c>
      <c r="H286" s="56" t="str">
        <f>IF($C286="","",VLOOKUP(基本登録情報!$C$7,登録データ!$I$3:$L$100,3,FALSE))</f>
        <v/>
      </c>
      <c r="I286" s="56" t="str">
        <f ca="1">IF($C286="","",VLOOKUP(OFFSET(男子様式!$L$18,3*A286,0),登録データ!$AM$2:$AN$48,2,FALSE))</f>
        <v/>
      </c>
    </row>
    <row r="287" spans="1:9">
      <c r="A287" s="54">
        <v>286</v>
      </c>
      <c r="H287" s="56" t="str">
        <f>IF($C287="","",VLOOKUP(基本登録情報!$C$7,登録データ!$I$3:$L$100,3,FALSE))</f>
        <v/>
      </c>
      <c r="I287" s="56" t="str">
        <f ca="1">IF($C287="","",VLOOKUP(OFFSET(男子様式!$L$18,3*A287,0),登録データ!$AM$2:$AN$48,2,FALSE))</f>
        <v/>
      </c>
    </row>
    <row r="288" spans="1:9">
      <c r="A288" s="54">
        <v>287</v>
      </c>
      <c r="H288" s="56" t="str">
        <f>IF($C288="","",VLOOKUP(基本登録情報!$C$7,登録データ!$I$3:$L$100,3,FALSE))</f>
        <v/>
      </c>
      <c r="I288" s="56" t="str">
        <f ca="1">IF($C288="","",VLOOKUP(OFFSET(男子様式!$L$18,3*A288,0),登録データ!$AM$2:$AN$48,2,FALSE))</f>
        <v/>
      </c>
    </row>
    <row r="289" spans="1:9">
      <c r="A289" s="54">
        <v>288</v>
      </c>
      <c r="H289" s="56" t="str">
        <f>IF($C289="","",VLOOKUP(基本登録情報!$C$7,登録データ!$I$3:$L$100,3,FALSE))</f>
        <v/>
      </c>
      <c r="I289" s="56" t="str">
        <f ca="1">IF($C289="","",VLOOKUP(OFFSET(男子様式!$L$18,3*A289,0),登録データ!$AM$2:$AN$48,2,FALSE))</f>
        <v/>
      </c>
    </row>
    <row r="290" spans="1:9">
      <c r="A290" s="54">
        <v>289</v>
      </c>
      <c r="H290" s="56" t="str">
        <f>IF($C290="","",VLOOKUP(基本登録情報!$C$7,登録データ!$I$3:$L$100,3,FALSE))</f>
        <v/>
      </c>
      <c r="I290" s="56" t="str">
        <f ca="1">IF($C290="","",VLOOKUP(OFFSET(男子様式!$L$18,3*A290,0),登録データ!$AM$2:$AN$48,2,FALSE))</f>
        <v/>
      </c>
    </row>
    <row r="291" spans="1:9">
      <c r="A291" s="54">
        <v>290</v>
      </c>
      <c r="H291" s="56" t="str">
        <f>IF($C291="","",VLOOKUP(基本登録情報!$C$7,登録データ!$I$3:$L$100,3,FALSE))</f>
        <v/>
      </c>
      <c r="I291" s="56" t="str">
        <f ca="1">IF($C291="","",VLOOKUP(OFFSET(男子様式!$L$18,3*A291,0),登録データ!$AM$2:$AN$48,2,FALSE))</f>
        <v/>
      </c>
    </row>
    <row r="292" spans="1:9">
      <c r="A292" s="54">
        <v>291</v>
      </c>
      <c r="H292" s="56" t="str">
        <f>IF($C292="","",VLOOKUP(基本登録情報!$C$7,登録データ!$I$3:$L$100,3,FALSE))</f>
        <v/>
      </c>
      <c r="I292" s="56" t="str">
        <f ca="1">IF($C292="","",VLOOKUP(OFFSET(男子様式!$L$18,3*A292,0),登録データ!$AM$2:$AN$48,2,FALSE))</f>
        <v/>
      </c>
    </row>
    <row r="293" spans="1:9">
      <c r="A293" s="54">
        <v>292</v>
      </c>
      <c r="H293" s="56" t="str">
        <f>IF($C293="","",VLOOKUP(基本登録情報!$C$7,登録データ!$I$3:$L$100,3,FALSE))</f>
        <v/>
      </c>
      <c r="I293" s="56" t="str">
        <f ca="1">IF($C293="","",VLOOKUP(OFFSET(男子様式!$L$18,3*A293,0),登録データ!$AM$2:$AN$48,2,FALSE))</f>
        <v/>
      </c>
    </row>
    <row r="294" spans="1:9">
      <c r="A294" s="54">
        <v>293</v>
      </c>
      <c r="H294" s="56" t="str">
        <f>IF($C294="","",VLOOKUP(基本登録情報!$C$7,登録データ!$I$3:$L$100,3,FALSE))</f>
        <v/>
      </c>
      <c r="I294" s="56" t="str">
        <f ca="1">IF($C294="","",VLOOKUP(OFFSET(男子様式!$L$18,3*A294,0),登録データ!$AM$2:$AN$48,2,FALSE))</f>
        <v/>
      </c>
    </row>
    <row r="295" spans="1:9">
      <c r="A295" s="54">
        <v>294</v>
      </c>
      <c r="H295" s="56" t="str">
        <f>IF($C295="","",VLOOKUP(基本登録情報!$C$7,登録データ!$I$3:$L$100,3,FALSE))</f>
        <v/>
      </c>
      <c r="I295" s="56" t="str">
        <f ca="1">IF($C295="","",VLOOKUP(OFFSET(男子様式!$L$18,3*A295,0),登録データ!$AM$2:$AN$48,2,FALSE))</f>
        <v/>
      </c>
    </row>
    <row r="296" spans="1:9">
      <c r="A296" s="54">
        <v>295</v>
      </c>
      <c r="I296" s="56" t="str">
        <f ca="1">IF($C296="","",VLOOKUP(OFFSET(男子様式!$L$18,3*A296,0),登録データ!$AM$2:$AN$48,2,FALSE))</f>
        <v/>
      </c>
    </row>
    <row r="297" spans="1:9">
      <c r="A297" s="54">
        <v>296</v>
      </c>
      <c r="I297" s="56" t="str">
        <f ca="1">IF($C297="","",VLOOKUP(OFFSET(男子様式!$L$18,3*A297,0),登録データ!$AM$2:$AN$48,2,FALSE))</f>
        <v/>
      </c>
    </row>
    <row r="298" spans="1:9">
      <c r="A298" s="54">
        <v>297</v>
      </c>
      <c r="I298" s="56" t="str">
        <f ca="1">IF($C298="","",VLOOKUP(OFFSET(男子様式!$L$18,3*A298,0),登録データ!$AM$2:$AN$48,2,FALSE))</f>
        <v/>
      </c>
    </row>
    <row r="299" spans="1:9">
      <c r="A299" s="54">
        <v>298</v>
      </c>
      <c r="I299" s="56" t="str">
        <f ca="1">IF($C299="","",VLOOKUP(OFFSET(男子様式!$L$18,3*A299,0),登録データ!$AM$2:$AN$48,2,FALSE))</f>
        <v/>
      </c>
    </row>
    <row r="300" spans="1:9">
      <c r="A300" s="54">
        <v>299</v>
      </c>
      <c r="I300" s="56" t="str">
        <f ca="1">IF($C300="","",VLOOKUP(OFFSET(男子様式!$L$18,3*A300,0),登録データ!$AM$2:$AN$48,2,FALSE))</f>
        <v/>
      </c>
    </row>
    <row r="301" spans="1:9">
      <c r="A301" s="54">
        <v>300</v>
      </c>
      <c r="I301" s="56" t="str">
        <f ca="1">IF($C301="","",VLOOKUP(OFFSET(男子様式!$L$18,3*A301,0),登録データ!$AM$2:$AN$48,2,FALSE))</f>
        <v/>
      </c>
    </row>
    <row r="302" spans="1:9">
      <c r="A302" s="54">
        <v>301</v>
      </c>
      <c r="I302" s="56" t="str">
        <f ca="1">IF($C302="","",VLOOKUP(OFFSET(男子様式!$L$18,3*A302,0),登録データ!$AM$2:$AN$48,2,FALSE))</f>
        <v/>
      </c>
    </row>
    <row r="303" spans="1:9">
      <c r="A303" s="54">
        <v>302</v>
      </c>
      <c r="I303" s="56" t="str">
        <f ca="1">IF($C303="","",VLOOKUP(OFFSET(男子様式!$L$18,3*A303,0),登録データ!$AM$2:$AN$48,2,FALSE))</f>
        <v/>
      </c>
    </row>
    <row r="304" spans="1:9">
      <c r="A304" s="54">
        <v>303</v>
      </c>
      <c r="I304" s="56" t="str">
        <f ca="1">IF($C304="","",VLOOKUP(OFFSET(男子様式!$L$18,3*A304,0),登録データ!$AM$2:$AN$48,2,FALSE))</f>
        <v/>
      </c>
    </row>
    <row r="305" spans="1:9">
      <c r="A305" s="54">
        <v>304</v>
      </c>
      <c r="I305" s="56" t="str">
        <f ca="1">IF($C305="","",VLOOKUP(OFFSET(男子様式!$L$18,3*A305,0),登録データ!$AM$2:$AN$48,2,FALSE))</f>
        <v/>
      </c>
    </row>
    <row r="306" spans="1:9">
      <c r="A306" s="54">
        <v>305</v>
      </c>
      <c r="I306" s="56" t="str">
        <f ca="1">IF($C306="","",VLOOKUP(OFFSET(男子様式!$L$18,3*A306,0),登録データ!$AM$2:$AN$48,2,FALSE))</f>
        <v/>
      </c>
    </row>
    <row r="307" spans="1:9">
      <c r="A307" s="54">
        <v>306</v>
      </c>
      <c r="I307" s="56" t="str">
        <f ca="1">IF($C307="","",VLOOKUP(OFFSET(男子様式!$L$18,3*A307,0),登録データ!$AM$2:$AN$48,2,FALSE))</f>
        <v/>
      </c>
    </row>
    <row r="308" spans="1:9">
      <c r="A308" s="54">
        <v>307</v>
      </c>
      <c r="I308" s="56" t="str">
        <f ca="1">IF($C308="","",VLOOKUP(OFFSET(男子様式!$L$18,3*A308,0),登録データ!$AM$2:$AN$48,2,FALSE))</f>
        <v/>
      </c>
    </row>
    <row r="309" spans="1:9">
      <c r="A309" s="54">
        <v>308</v>
      </c>
      <c r="I309" s="56" t="str">
        <f ca="1">IF($C309="","",VLOOKUP(OFFSET(男子様式!$L$18,3*A309,0),登録データ!$AM$2:$AN$48,2,FALSE))</f>
        <v/>
      </c>
    </row>
    <row r="310" spans="1:9">
      <c r="A310" s="54">
        <v>309</v>
      </c>
      <c r="I310" s="56" t="str">
        <f ca="1">IF($C310="","",VLOOKUP(OFFSET(男子様式!$L$18,3*A310,0),登録データ!$AM$2:$AN$48,2,FALSE))</f>
        <v/>
      </c>
    </row>
    <row r="311" spans="1:9">
      <c r="A311" s="54">
        <v>310</v>
      </c>
      <c r="I311" s="56" t="str">
        <f ca="1">IF($C311="","",VLOOKUP(OFFSET(男子様式!$L$18,3*A311,0),登録データ!$AM$2:$AN$48,2,FALSE))</f>
        <v/>
      </c>
    </row>
    <row r="312" spans="1:9">
      <c r="A312" s="54">
        <v>311</v>
      </c>
      <c r="I312" s="56" t="str">
        <f ca="1">IF($C312="","",VLOOKUP(OFFSET(男子様式!$L$18,3*A312,0),登録データ!$AM$2:$AN$48,2,FALSE))</f>
        <v/>
      </c>
    </row>
    <row r="313" spans="1:9">
      <c r="A313" s="54">
        <v>312</v>
      </c>
      <c r="I313" s="56" t="str">
        <f ca="1">IF($C313="","",VLOOKUP(OFFSET(男子様式!$L$18,3*A313,0),登録データ!$AM$2:$AN$48,2,FALSE))</f>
        <v/>
      </c>
    </row>
    <row r="314" spans="1:9">
      <c r="A314" s="54">
        <v>313</v>
      </c>
      <c r="I314" s="56" t="str">
        <f ca="1">IF($C314="","",VLOOKUP(OFFSET(男子様式!$L$18,3*A314,0),登録データ!$AM$2:$AN$48,2,FALSE))</f>
        <v/>
      </c>
    </row>
    <row r="315" spans="1:9">
      <c r="A315" s="54">
        <v>314</v>
      </c>
      <c r="I315" s="56" t="str">
        <f ca="1">IF($C315="","",VLOOKUP(OFFSET(男子様式!$L$18,3*A315,0),登録データ!$AM$2:$AN$48,2,FALSE))</f>
        <v/>
      </c>
    </row>
    <row r="316" spans="1:9">
      <c r="A316" s="54">
        <v>315</v>
      </c>
      <c r="I316" s="56" t="str">
        <f ca="1">IF($C316="","",VLOOKUP(OFFSET(男子様式!$L$18,3*A316,0),登録データ!$AM$2:$AN$48,2,FALSE))</f>
        <v/>
      </c>
    </row>
    <row r="317" spans="1:9">
      <c r="A317" s="54">
        <v>316</v>
      </c>
      <c r="I317" s="56" t="str">
        <f ca="1">IF($C317="","",VLOOKUP(OFFSET(男子様式!$L$18,3*A317,0),登録データ!$AM$2:$AN$48,2,FALSE))</f>
        <v/>
      </c>
    </row>
    <row r="318" spans="1:9">
      <c r="A318" s="54">
        <v>317</v>
      </c>
      <c r="I318" s="56" t="str">
        <f ca="1">IF($C318="","",VLOOKUP(OFFSET(男子様式!$L$18,3*A318,0),登録データ!$AM$2:$AN$48,2,FALSE))</f>
        <v/>
      </c>
    </row>
    <row r="319" spans="1:9">
      <c r="A319" s="54">
        <v>318</v>
      </c>
      <c r="I319" s="56" t="str">
        <f ca="1">IF($C319="","",VLOOKUP(OFFSET(男子様式!$L$18,3*A319,0),登録データ!$AM$2:$AN$48,2,FALSE))</f>
        <v/>
      </c>
    </row>
    <row r="320" spans="1:9">
      <c r="A320" s="54">
        <v>319</v>
      </c>
      <c r="I320" s="56" t="str">
        <f ca="1">IF($C320="","",VLOOKUP(OFFSET(男子様式!$L$18,3*A320,0),登録データ!$AM$2:$AN$48,2,FALSE))</f>
        <v/>
      </c>
    </row>
    <row r="321" spans="1:9">
      <c r="A321" s="54">
        <v>320</v>
      </c>
      <c r="I321" s="56" t="str">
        <f ca="1">IF($C321="","",VLOOKUP(OFFSET(男子様式!$L$18,3*A321,0),登録データ!$AM$2:$AN$48,2,FALSE))</f>
        <v/>
      </c>
    </row>
    <row r="322" spans="1:9">
      <c r="A322" s="54">
        <v>321</v>
      </c>
      <c r="I322" s="56" t="str">
        <f ca="1">IF($C322="","",VLOOKUP(OFFSET(男子様式!$L$18,3*A322,0),登録データ!$AM$2:$AN$48,2,FALSE))</f>
        <v/>
      </c>
    </row>
    <row r="323" spans="1:9">
      <c r="A323" s="54">
        <v>322</v>
      </c>
      <c r="I323" s="56" t="str">
        <f ca="1">IF($C323="","",VLOOKUP(OFFSET(男子様式!$L$18,3*A323,0),登録データ!$AM$2:$AN$48,2,FALSE))</f>
        <v/>
      </c>
    </row>
    <row r="324" spans="1:9">
      <c r="A324" s="54">
        <v>323</v>
      </c>
      <c r="I324" s="56" t="str">
        <f ca="1">IF($C324="","",VLOOKUP(OFFSET(男子様式!$L$18,3*A324,0),登録データ!$AM$2:$AN$48,2,FALSE))</f>
        <v/>
      </c>
    </row>
    <row r="325" spans="1:9">
      <c r="A325" s="54">
        <v>324</v>
      </c>
      <c r="I325" s="56" t="str">
        <f ca="1">IF($C325="","",VLOOKUP(OFFSET(男子様式!$L$18,3*A325,0),登録データ!$AM$2:$AN$48,2,FALSE))</f>
        <v/>
      </c>
    </row>
    <row r="326" spans="1:9">
      <c r="A326" s="54">
        <v>325</v>
      </c>
      <c r="I326" s="56" t="str">
        <f ca="1">IF($C326="","",VLOOKUP(OFFSET(男子様式!$L$18,3*A326,0),登録データ!$AM$2:$AN$48,2,FALSE))</f>
        <v/>
      </c>
    </row>
    <row r="327" spans="1:9">
      <c r="A327" s="54">
        <v>326</v>
      </c>
      <c r="I327" s="56" t="str">
        <f ca="1">IF($C327="","",VLOOKUP(OFFSET(男子様式!$L$18,3*A327,0),登録データ!$AM$2:$AN$48,2,FALSE))</f>
        <v/>
      </c>
    </row>
    <row r="328" spans="1:9">
      <c r="A328" s="54">
        <v>327</v>
      </c>
      <c r="I328" s="56" t="str">
        <f ca="1">IF($C328="","",VLOOKUP(OFFSET(男子様式!$L$18,3*A328,0),登録データ!$AM$2:$AN$48,2,FALSE))</f>
        <v/>
      </c>
    </row>
    <row r="329" spans="1:9">
      <c r="A329" s="54">
        <v>328</v>
      </c>
      <c r="I329" s="56" t="str">
        <f ca="1">IF($C329="","",VLOOKUP(OFFSET(男子様式!$L$18,3*A329,0),登録データ!$AM$2:$AN$48,2,FALSE))</f>
        <v/>
      </c>
    </row>
    <row r="330" spans="1:9">
      <c r="A330" s="54">
        <v>329</v>
      </c>
      <c r="I330" s="56" t="str">
        <f ca="1">IF($C330="","",VLOOKUP(OFFSET(男子様式!$L$18,3*A330,0),登録データ!$AM$2:$AN$48,2,FALSE))</f>
        <v/>
      </c>
    </row>
    <row r="331" spans="1:9">
      <c r="A331" s="54">
        <v>330</v>
      </c>
      <c r="I331" s="56" t="str">
        <f ca="1">IF($C331="","",VLOOKUP(OFFSET(男子様式!$L$18,3*A331,0),登録データ!$AM$2:$AN$48,2,FALSE))</f>
        <v/>
      </c>
    </row>
    <row r="332" spans="1:9">
      <c r="A332" s="54">
        <v>331</v>
      </c>
      <c r="I332" s="56" t="str">
        <f ca="1">IF($C332="","",VLOOKUP(OFFSET(男子様式!$L$18,3*A332,0),登録データ!$AM$2:$AN$48,2,FALSE))</f>
        <v/>
      </c>
    </row>
    <row r="333" spans="1:9">
      <c r="A333" s="54">
        <v>332</v>
      </c>
      <c r="I333" s="56" t="str">
        <f ca="1">IF($C333="","",VLOOKUP(OFFSET(男子様式!$L$18,3*A333,0),登録データ!$AM$2:$AN$48,2,FALSE))</f>
        <v/>
      </c>
    </row>
    <row r="334" spans="1:9">
      <c r="A334" s="54">
        <v>333</v>
      </c>
      <c r="I334" s="56" t="str">
        <f ca="1">IF($C334="","",VLOOKUP(OFFSET(男子様式!$L$18,3*A334,0),登録データ!$AM$2:$AN$48,2,FALSE))</f>
        <v/>
      </c>
    </row>
    <row r="335" spans="1:9">
      <c r="A335" s="54">
        <v>334</v>
      </c>
      <c r="I335" s="56" t="str">
        <f ca="1">IF($C335="","",VLOOKUP(OFFSET(男子様式!$L$18,3*A335,0),登録データ!$AM$2:$AN$48,2,FALSE))</f>
        <v/>
      </c>
    </row>
    <row r="336" spans="1:9">
      <c r="A336" s="54">
        <v>335</v>
      </c>
      <c r="I336" s="56" t="str">
        <f ca="1">IF($C336="","",VLOOKUP(OFFSET(男子様式!$L$18,3*A336,0),登録データ!$AM$2:$AN$48,2,FALSE))</f>
        <v/>
      </c>
    </row>
    <row r="337" spans="1:9">
      <c r="A337" s="54">
        <v>336</v>
      </c>
      <c r="I337" s="56" t="str">
        <f ca="1">IF($C337="","",VLOOKUP(OFFSET(男子様式!$L$18,3*A337,0),登録データ!$AM$2:$AN$48,2,FALSE))</f>
        <v/>
      </c>
    </row>
    <row r="338" spans="1:9">
      <c r="A338" s="54">
        <v>337</v>
      </c>
      <c r="I338" s="56" t="str">
        <f ca="1">IF($C338="","",VLOOKUP(OFFSET(男子様式!$L$18,3*A338,0),登録データ!$AM$2:$AN$48,2,FALSE))</f>
        <v/>
      </c>
    </row>
    <row r="339" spans="1:9">
      <c r="A339" s="54">
        <v>338</v>
      </c>
      <c r="I339" s="56" t="str">
        <f ca="1">IF($C339="","",VLOOKUP(OFFSET(男子様式!$L$18,3*A339,0),登録データ!$AM$2:$AN$48,2,FALSE))</f>
        <v/>
      </c>
    </row>
    <row r="340" spans="1:9">
      <c r="A340" s="54">
        <v>339</v>
      </c>
      <c r="I340" s="56" t="str">
        <f ca="1">IF($C340="","",VLOOKUP(OFFSET(男子様式!$L$18,3*A340,0),登録データ!$AM$2:$AN$48,2,FALSE))</f>
        <v/>
      </c>
    </row>
    <row r="341" spans="1:9">
      <c r="A341" s="54">
        <v>340</v>
      </c>
      <c r="I341" s="56" t="str">
        <f ca="1">IF($C341="","",VLOOKUP(OFFSET(男子様式!$L$18,3*A341,0),登録データ!$AM$2:$AN$48,2,FALSE))</f>
        <v/>
      </c>
    </row>
    <row r="342" spans="1:9">
      <c r="A342" s="54">
        <v>341</v>
      </c>
      <c r="I342" s="56" t="str">
        <f ca="1">IF($C342="","",VLOOKUP(OFFSET(男子様式!$L$18,3*A342,0),登録データ!$AM$2:$AN$48,2,FALSE))</f>
        <v/>
      </c>
    </row>
    <row r="343" spans="1:9">
      <c r="A343" s="54">
        <v>342</v>
      </c>
      <c r="I343" s="56" t="str">
        <f ca="1">IF($C343="","",VLOOKUP(OFFSET(男子様式!$L$18,3*A343,0),登録データ!$AM$2:$AN$48,2,FALSE))</f>
        <v/>
      </c>
    </row>
    <row r="344" spans="1:9">
      <c r="A344" s="54">
        <v>343</v>
      </c>
      <c r="I344" s="56" t="str">
        <f ca="1">IF($C344="","",VLOOKUP(OFFSET(男子様式!$L$18,3*A344,0),登録データ!$AM$2:$AN$48,2,FALSE))</f>
        <v/>
      </c>
    </row>
    <row r="345" spans="1:9">
      <c r="A345" s="54">
        <v>344</v>
      </c>
      <c r="I345" s="56" t="str">
        <f ca="1">IF($C345="","",VLOOKUP(OFFSET(男子様式!$L$18,3*A345,0),登録データ!$AM$2:$AN$48,2,FALSE))</f>
        <v/>
      </c>
    </row>
    <row r="346" spans="1:9">
      <c r="A346" s="54">
        <v>345</v>
      </c>
      <c r="I346" s="56" t="str">
        <f ca="1">IF($C346="","",VLOOKUP(OFFSET(男子様式!$L$18,3*A346,0),登録データ!$AM$2:$AN$48,2,FALSE))</f>
        <v/>
      </c>
    </row>
    <row r="347" spans="1:9">
      <c r="A347" s="54">
        <v>346</v>
      </c>
      <c r="I347" s="56" t="str">
        <f ca="1">IF($C347="","",VLOOKUP(OFFSET(男子様式!$L$18,3*A347,0),登録データ!$AM$2:$AN$48,2,FALSE))</f>
        <v/>
      </c>
    </row>
    <row r="348" spans="1:9">
      <c r="A348" s="54">
        <v>347</v>
      </c>
      <c r="I348" s="56" t="str">
        <f ca="1">IF($C348="","",VLOOKUP(OFFSET(男子様式!$L$18,3*A348,0),登録データ!$AM$2:$AN$48,2,FALSE))</f>
        <v/>
      </c>
    </row>
    <row r="349" spans="1:9">
      <c r="A349" s="54">
        <v>348</v>
      </c>
      <c r="I349" s="56" t="str">
        <f ca="1">IF($C349="","",VLOOKUP(OFFSET(男子様式!$L$18,3*A349,0),登録データ!$AM$2:$AN$48,2,FALSE))</f>
        <v/>
      </c>
    </row>
    <row r="350" spans="1:9">
      <c r="A350" s="54">
        <v>349</v>
      </c>
      <c r="I350" s="56" t="str">
        <f ca="1">IF($C350="","",VLOOKUP(OFFSET(男子様式!$L$18,3*A350,0),登録データ!$AM$2:$AN$48,2,FALSE))</f>
        <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9"/>
  <sheetViews>
    <sheetView workbookViewId="0">
      <selection activeCell="B3" sqref="B3"/>
    </sheetView>
  </sheetViews>
  <sheetFormatPr defaultColWidth="8.875" defaultRowHeight="18.75"/>
  <cols>
    <col min="1" max="1" width="0.375" style="82" customWidth="1"/>
    <col min="2" max="2" width="8.875" style="82"/>
    <col min="3" max="5" width="18" style="82" customWidth="1"/>
    <col min="6" max="6" width="8.875" style="82"/>
    <col min="7" max="8" width="8.875" style="84"/>
    <col min="9" max="9" width="8.875" style="82"/>
    <col min="10" max="12" width="18" style="82" customWidth="1"/>
    <col min="13" max="16384" width="8.875" style="82"/>
  </cols>
  <sheetData>
    <row r="1" spans="1:12">
      <c r="B1" s="82" t="s">
        <v>229</v>
      </c>
      <c r="C1" s="83" t="s">
        <v>230</v>
      </c>
      <c r="D1" s="83" t="s">
        <v>274</v>
      </c>
      <c r="E1" s="83" t="s">
        <v>232</v>
      </c>
      <c r="F1" s="83" t="s">
        <v>233</v>
      </c>
      <c r="G1" s="83" t="s">
        <v>234</v>
      </c>
      <c r="H1" s="83" t="s">
        <v>235</v>
      </c>
      <c r="I1" s="83" t="s">
        <v>236</v>
      </c>
      <c r="J1" s="83" t="s">
        <v>237</v>
      </c>
      <c r="K1" s="83" t="s">
        <v>238</v>
      </c>
      <c r="L1" s="83" t="s">
        <v>239</v>
      </c>
    </row>
    <row r="2" spans="1:12">
      <c r="A2" s="82">
        <v>1</v>
      </c>
      <c r="B2" s="82" t="str">
        <f>IF(女子様式!$C21="","",IF(女子様式!$C21="@","@",女子様式!$C21))</f>
        <v/>
      </c>
      <c r="C2" s="82" t="str">
        <f>IF(女子様式!$C21="","",IF($B2="@","@",$B2+200000000))</f>
        <v/>
      </c>
      <c r="D2" s="82" t="str">
        <f>IF(女子様式!D21="","",女子様式!$D21)</f>
        <v/>
      </c>
      <c r="E2" s="82" t="str">
        <f>IF($D2="","",女子様式!$G21)</f>
        <v/>
      </c>
      <c r="F2" s="82" t="str">
        <f>IF($D2="","",2)</f>
        <v/>
      </c>
      <c r="G2" s="84" t="str">
        <f>IF($D2="","",VLOOKUP(基本登録情報!$C$7,登録データ!$I$3:$L$100,3,FALSE))</f>
        <v/>
      </c>
      <c r="H2" s="84" t="str">
        <f ca="1">IF($D2="","",VLOOKUP(OFFSET(女子様式!$L$18,3*A2,0),登録データ!$AM$2:$AN$48,2,FALSE))</f>
        <v/>
      </c>
      <c r="I2" s="82" t="str">
        <f>IF($C2="","",IF($B2="@","@",VALUE(RIGHT($C2,4))))</f>
        <v/>
      </c>
      <c r="J2" s="82" t="str">
        <f>IF(女子様式!$AF21="","",女子様式!$AF21)</f>
        <v/>
      </c>
      <c r="K2" s="82" t="str">
        <f>IF(女子様式!$AF22="","",女子様式!$AF22)</f>
        <v/>
      </c>
      <c r="L2" s="82" t="str">
        <f>IF(女子様式!$AF23="","",女子様式!$AF23)</f>
        <v/>
      </c>
    </row>
    <row r="3" spans="1:12">
      <c r="A3" s="82">
        <v>2</v>
      </c>
      <c r="B3" s="82" t="str">
        <f>IF(女子様式!$C24="","",IF(女子様式!$C24="@","@",女子様式!$C24))</f>
        <v/>
      </c>
      <c r="C3" s="82" t="str">
        <f>IF(女子様式!$C24="","",IF($B3="@","@",$B3+200000000))</f>
        <v/>
      </c>
      <c r="D3" s="82" t="str">
        <f>IF(女子様式!D24="","",女子様式!$D24)</f>
        <v/>
      </c>
      <c r="E3" s="82" t="str">
        <f>IF($C3="","",女子様式!$G24)</f>
        <v/>
      </c>
      <c r="F3" s="82" t="str">
        <f t="shared" ref="F3:F66" si="0">IF($C3="","",2)</f>
        <v/>
      </c>
      <c r="G3" s="84" t="str">
        <f>IF($C3="","",VLOOKUP(基本登録情報!$C$7,登録データ!$I$3:$L$100,3,FALSE))</f>
        <v/>
      </c>
      <c r="H3" s="84" t="str">
        <f ca="1">IF($D3="","",VLOOKUP(OFFSET(女子様式!$L$18,3*A3,0),登録データ!$AM$2:$AN$48,2,FALSE))</f>
        <v/>
      </c>
      <c r="I3" s="82" t="str">
        <f t="shared" ref="I3:I66" si="1">IF($C3="","",IF($B3="@","@",VALUE(RIGHT($C3,4))))</f>
        <v/>
      </c>
      <c r="J3" s="82" t="str">
        <f>IF(女子様式!$AF24="","",女子様式!$AF24)</f>
        <v/>
      </c>
      <c r="K3" s="82" t="str">
        <f>IF(女子様式!$AF25="","",女子様式!$AF25)</f>
        <v/>
      </c>
      <c r="L3" s="82" t="str">
        <f>IF(女子様式!$AF26="","",女子様式!$AF26)</f>
        <v/>
      </c>
    </row>
    <row r="4" spans="1:12">
      <c r="A4" s="82">
        <v>3</v>
      </c>
      <c r="B4" s="82" t="str">
        <f>IF(女子様式!$C27="","",IF(女子様式!$C27="@","@",女子様式!$C27))</f>
        <v/>
      </c>
      <c r="C4" s="82" t="str">
        <f>IF(女子様式!$C27="","",IF($B4="@","@",$B4+200000000))</f>
        <v/>
      </c>
      <c r="D4" s="82" t="str">
        <f>IF(女子様式!D27="","",女子様式!$D27)</f>
        <v/>
      </c>
      <c r="E4" s="82" t="str">
        <f>IF($C4="","",女子様式!$G27)</f>
        <v/>
      </c>
      <c r="F4" s="82" t="str">
        <f t="shared" si="0"/>
        <v/>
      </c>
      <c r="G4" s="84" t="str">
        <f>IF($C4="","",VLOOKUP(基本登録情報!$C$7,登録データ!$I$3:$L$100,3,FALSE))</f>
        <v/>
      </c>
      <c r="H4" s="84" t="str">
        <f ca="1">IF($D4="","",VLOOKUP(OFFSET(女子様式!$L$18,3*A4,0),登録データ!$AM$2:$AN$48,2,FALSE))</f>
        <v/>
      </c>
      <c r="I4" s="82" t="str">
        <f t="shared" si="1"/>
        <v/>
      </c>
      <c r="J4" s="82" t="str">
        <f>IF(女子様式!$AF27="","",女子様式!$AF27)</f>
        <v/>
      </c>
      <c r="K4" s="82" t="str">
        <f>IF(女子様式!$AF28="","",女子様式!$AF28)</f>
        <v/>
      </c>
      <c r="L4" s="82" t="str">
        <f>IF(女子様式!$AF29="","",女子様式!$AF29)</f>
        <v/>
      </c>
    </row>
    <row r="5" spans="1:12">
      <c r="A5" s="82">
        <v>4</v>
      </c>
      <c r="B5" s="82" t="str">
        <f>IF(女子様式!$C30="","",IF(女子様式!$C30="@","@",女子様式!$C30))</f>
        <v/>
      </c>
      <c r="C5" s="82" t="str">
        <f>IF(女子様式!$C30="","",IF($B5="@","@",$B5+200000000))</f>
        <v/>
      </c>
      <c r="D5" s="82" t="str">
        <f>IF(女子様式!D30="","",女子様式!$D30)</f>
        <v/>
      </c>
      <c r="E5" s="82" t="str">
        <f>IF($C5="","",女子様式!$G30)</f>
        <v/>
      </c>
      <c r="F5" s="82" t="str">
        <f t="shared" si="0"/>
        <v/>
      </c>
      <c r="G5" s="84" t="str">
        <f>IF($C5="","",VLOOKUP(基本登録情報!$C$7,登録データ!$I$3:$L$100,3,FALSE))</f>
        <v/>
      </c>
      <c r="H5" s="84" t="str">
        <f ca="1">IF($D5="","",VLOOKUP(OFFSET(女子様式!$L$18,3*A5,0),登録データ!$AM$2:$AN$48,2,FALSE))</f>
        <v/>
      </c>
      <c r="I5" s="82" t="str">
        <f t="shared" si="1"/>
        <v/>
      </c>
      <c r="J5" s="82" t="str">
        <f>IF(女子様式!$AF30="","",女子様式!$AF30)</f>
        <v/>
      </c>
      <c r="K5" s="82" t="str">
        <f>IF(女子様式!$AF31="","",女子様式!$AF31)</f>
        <v/>
      </c>
      <c r="L5" s="82" t="str">
        <f>IF(女子様式!$AF32="","",女子様式!$AF32)</f>
        <v/>
      </c>
    </row>
    <row r="6" spans="1:12">
      <c r="A6" s="82">
        <v>5</v>
      </c>
      <c r="B6" s="82" t="str">
        <f>IF(女子様式!$C33="","",IF(女子様式!$C33="@","@",女子様式!$C33))</f>
        <v/>
      </c>
      <c r="C6" s="82" t="str">
        <f>IF(女子様式!$C33="","",IF($B6="@","@",$B6+200000000))</f>
        <v/>
      </c>
      <c r="D6" s="82" t="str">
        <f>IF(女子様式!D33="","",女子様式!$D33)</f>
        <v/>
      </c>
      <c r="E6" s="82" t="str">
        <f>IF($C6="","",女子様式!$G33)</f>
        <v/>
      </c>
      <c r="F6" s="82" t="str">
        <f t="shared" si="0"/>
        <v/>
      </c>
      <c r="G6" s="84" t="str">
        <f>IF($C6="","",VLOOKUP(基本登録情報!$C$7,登録データ!$I$3:$L$100,3,FALSE))</f>
        <v/>
      </c>
      <c r="H6" s="84" t="str">
        <f ca="1">IF($D6="","",VLOOKUP(OFFSET(女子様式!$L$18,3*A6,0),登録データ!$AM$2:$AN$48,2,FALSE))</f>
        <v/>
      </c>
      <c r="I6" s="82" t="str">
        <f t="shared" si="1"/>
        <v/>
      </c>
      <c r="J6" s="82" t="str">
        <f>IF(女子様式!$AF33="","",女子様式!$AF33)</f>
        <v/>
      </c>
      <c r="K6" s="82" t="str">
        <f>IF(女子様式!$AF34="","",女子様式!$AF34)</f>
        <v/>
      </c>
      <c r="L6" s="82" t="str">
        <f>IF(女子様式!$AF35="","",女子様式!$AF35)</f>
        <v/>
      </c>
    </row>
    <row r="7" spans="1:12">
      <c r="A7" s="82">
        <v>6</v>
      </c>
      <c r="B7" s="82" t="str">
        <f>IF(女子様式!$C36="","",IF(女子様式!$C36="@","@",女子様式!$C36))</f>
        <v/>
      </c>
      <c r="C7" s="82" t="str">
        <f>IF(女子様式!$C36="","",IF($B7="@","@",$B7+200000000))</f>
        <v/>
      </c>
      <c r="D7" s="82" t="str">
        <f>IF(女子様式!D36="","",女子様式!$D36)</f>
        <v/>
      </c>
      <c r="E7" s="82" t="str">
        <f>IF($C7="","",女子様式!$G36)</f>
        <v/>
      </c>
      <c r="F7" s="82" t="str">
        <f t="shared" si="0"/>
        <v/>
      </c>
      <c r="G7" s="84" t="str">
        <f>IF($C7="","",VLOOKUP(基本登録情報!$C$7,登録データ!$I$3:$L$100,3,FALSE))</f>
        <v/>
      </c>
      <c r="H7" s="84" t="str">
        <f ca="1">IF($D7="","",VLOOKUP(OFFSET(女子様式!$L$18,3*A7,0),登録データ!$AM$2:$AN$48,2,FALSE))</f>
        <v/>
      </c>
      <c r="I7" s="82" t="str">
        <f t="shared" si="1"/>
        <v/>
      </c>
      <c r="J7" s="82" t="str">
        <f>IF(女子様式!$AF36="","",女子様式!$AF36)</f>
        <v/>
      </c>
      <c r="K7" s="82" t="str">
        <f>IF(女子様式!$AF37="","",女子様式!$AF37)</f>
        <v/>
      </c>
      <c r="L7" s="82" t="str">
        <f>IF(女子様式!$AF38="","",女子様式!$AF38)</f>
        <v/>
      </c>
    </row>
    <row r="8" spans="1:12">
      <c r="A8" s="82">
        <v>7</v>
      </c>
      <c r="B8" s="82" t="str">
        <f>IF(女子様式!$C39="","",IF(女子様式!$C39="@","@",女子様式!$C39))</f>
        <v/>
      </c>
      <c r="C8" s="82" t="str">
        <f>IF(女子様式!$C39="","",IF($B8="@","@",$B8+200000000))</f>
        <v/>
      </c>
      <c r="D8" s="82" t="str">
        <f>IF(女子様式!D39="","",女子様式!$D39)</f>
        <v/>
      </c>
      <c r="E8" s="82" t="str">
        <f>IF($C8="","",女子様式!$G39)</f>
        <v/>
      </c>
      <c r="F8" s="82" t="str">
        <f t="shared" si="0"/>
        <v/>
      </c>
      <c r="G8" s="84" t="str">
        <f>IF($C8="","",VLOOKUP(基本登録情報!$C$7,登録データ!$I$3:$L$100,3,FALSE))</f>
        <v/>
      </c>
      <c r="H8" s="84" t="str">
        <f ca="1">IF($D8="","",VLOOKUP(OFFSET(女子様式!$L$18,3*A8,0),登録データ!$AM$2:$AN$48,2,FALSE))</f>
        <v/>
      </c>
      <c r="I8" s="82" t="str">
        <f t="shared" si="1"/>
        <v/>
      </c>
      <c r="J8" s="82" t="str">
        <f>IF(女子様式!$AF39="","",女子様式!$AF39)</f>
        <v/>
      </c>
      <c r="K8" s="82" t="str">
        <f>IF(女子様式!$AF40="","",女子様式!$AF40)</f>
        <v/>
      </c>
      <c r="L8" s="82" t="str">
        <f>IF(女子様式!$AF41="","",女子様式!$AF41)</f>
        <v/>
      </c>
    </row>
    <row r="9" spans="1:12">
      <c r="A9" s="82">
        <v>8</v>
      </c>
      <c r="B9" s="82" t="str">
        <f>IF(女子様式!$C42="","",IF(女子様式!$C42="@","@",女子様式!$C42))</f>
        <v/>
      </c>
      <c r="C9" s="82" t="str">
        <f>IF(女子様式!$C42="","",IF($B9="@","@",$B9+200000000))</f>
        <v/>
      </c>
      <c r="D9" s="82" t="str">
        <f>IF(女子様式!D42="","",女子様式!$D42)</f>
        <v/>
      </c>
      <c r="E9" s="82" t="str">
        <f>IF($C9="","",女子様式!$G42)</f>
        <v/>
      </c>
      <c r="F9" s="82" t="str">
        <f t="shared" si="0"/>
        <v/>
      </c>
      <c r="G9" s="84" t="str">
        <f>IF($C9="","",VLOOKUP(基本登録情報!$C$7,登録データ!$I$3:$L$100,3,FALSE))</f>
        <v/>
      </c>
      <c r="H9" s="84" t="str">
        <f ca="1">IF($D9="","",VLOOKUP(OFFSET(女子様式!$L$18,3*A9,0),登録データ!$AM$2:$AN$48,2,FALSE))</f>
        <v/>
      </c>
      <c r="I9" s="82" t="str">
        <f t="shared" si="1"/>
        <v/>
      </c>
      <c r="J9" s="82" t="str">
        <f>IF(女子様式!$AF42="","",女子様式!$AF42)</f>
        <v/>
      </c>
      <c r="K9" s="82" t="str">
        <f>IF(女子様式!$AF43="","",女子様式!$AF43)</f>
        <v/>
      </c>
      <c r="L9" s="82" t="str">
        <f>IF(女子様式!$AF44="","",女子様式!$AF44)</f>
        <v/>
      </c>
    </row>
    <row r="10" spans="1:12">
      <c r="A10" s="82">
        <v>9</v>
      </c>
      <c r="B10" s="82" t="str">
        <f>IF(女子様式!$C45="","",IF(女子様式!$C45="@","@",女子様式!$C45))</f>
        <v/>
      </c>
      <c r="C10" s="82" t="str">
        <f>IF(女子様式!$C45="","",IF($B10="@","@",$B10+200000000))</f>
        <v/>
      </c>
      <c r="D10" s="82" t="str">
        <f>IF(女子様式!D45="","",女子様式!$D45)</f>
        <v/>
      </c>
      <c r="E10" s="82" t="str">
        <f>IF($C10="","",女子様式!$G45)</f>
        <v/>
      </c>
      <c r="F10" s="82" t="str">
        <f t="shared" si="0"/>
        <v/>
      </c>
      <c r="G10" s="84" t="str">
        <f>IF($C10="","",VLOOKUP(基本登録情報!$C$7,登録データ!$I$3:$L$100,3,FALSE))</f>
        <v/>
      </c>
      <c r="H10" s="84" t="str">
        <f ca="1">IF($D10="","",VLOOKUP(OFFSET(女子様式!$L$18,3*A10,0),登録データ!$AM$2:$AN$48,2,FALSE))</f>
        <v/>
      </c>
      <c r="I10" s="82" t="str">
        <f t="shared" si="1"/>
        <v/>
      </c>
      <c r="J10" s="82" t="str">
        <f>IF(女子様式!$AF45="","",女子様式!$AF45)</f>
        <v/>
      </c>
      <c r="K10" s="82" t="str">
        <f>IF(女子様式!$AF46="","",女子様式!$AF46)</f>
        <v/>
      </c>
      <c r="L10" s="82" t="str">
        <f>IF(女子様式!$AF47="","",女子様式!$AF47)</f>
        <v/>
      </c>
    </row>
    <row r="11" spans="1:12">
      <c r="A11" s="82">
        <v>10</v>
      </c>
      <c r="B11" s="82" t="str">
        <f>IF(女子様式!$C48="","",IF(女子様式!$C48="@","@",女子様式!$C48))</f>
        <v/>
      </c>
      <c r="C11" s="82" t="str">
        <f>IF(女子様式!$C48="","",IF($B11="@","@",$B11+200000000))</f>
        <v/>
      </c>
      <c r="D11" s="82" t="str">
        <f>IF(女子様式!D48="","",女子様式!$D48)</f>
        <v/>
      </c>
      <c r="E11" s="82" t="str">
        <f>IF($C11="","",女子様式!$G48)</f>
        <v/>
      </c>
      <c r="F11" s="82" t="str">
        <f t="shared" si="0"/>
        <v/>
      </c>
      <c r="G11" s="84" t="str">
        <f>IF($C11="","",VLOOKUP(基本登録情報!$C$7,登録データ!$I$3:$L$100,3,FALSE))</f>
        <v/>
      </c>
      <c r="H11" s="84" t="str">
        <f ca="1">IF($D11="","",VLOOKUP(OFFSET(女子様式!$L$18,3*A11,0),登録データ!$AM$2:$AN$48,2,FALSE))</f>
        <v/>
      </c>
      <c r="I11" s="82" t="str">
        <f t="shared" si="1"/>
        <v/>
      </c>
      <c r="J11" s="82" t="str">
        <f>IF(女子様式!$AF48="","",女子様式!$AF48)</f>
        <v/>
      </c>
      <c r="K11" s="82" t="str">
        <f>IF(女子様式!$AF49="","",女子様式!$AF49)</f>
        <v/>
      </c>
      <c r="L11" s="82" t="str">
        <f>IF(女子様式!$AF50="","",女子様式!$AF50)</f>
        <v/>
      </c>
    </row>
    <row r="12" spans="1:12">
      <c r="A12" s="82">
        <v>11</v>
      </c>
      <c r="B12" s="82" t="str">
        <f>IF(女子様式!$C51="","",IF(女子様式!$C51="@","@",女子様式!$C51))</f>
        <v/>
      </c>
      <c r="C12" s="82" t="str">
        <f>IF(女子様式!$C51="","",IF($B12="@","@",$B12+200000000))</f>
        <v/>
      </c>
      <c r="D12" s="82" t="str">
        <f>IF(女子様式!D51="","",女子様式!$D51)</f>
        <v/>
      </c>
      <c r="E12" s="82" t="str">
        <f>IF($C12="","",女子様式!$G51)</f>
        <v/>
      </c>
      <c r="F12" s="82" t="str">
        <f t="shared" si="0"/>
        <v/>
      </c>
      <c r="G12" s="84" t="str">
        <f>IF($C12="","",VLOOKUP(基本登録情報!$C$7,登録データ!$I$3:$L$100,3,FALSE))</f>
        <v/>
      </c>
      <c r="H12" s="84" t="str">
        <f ca="1">IF($D12="","",VLOOKUP(OFFSET(女子様式!$L$18,3*A12,0),登録データ!$AM$2:$AN$48,2,FALSE))</f>
        <v/>
      </c>
      <c r="I12" s="82" t="str">
        <f t="shared" si="1"/>
        <v/>
      </c>
      <c r="J12" s="82" t="str">
        <f>IF(女子様式!$AF51="","",女子様式!$AF51)</f>
        <v/>
      </c>
      <c r="K12" s="82" t="str">
        <f>IF(女子様式!$AF52="","",女子様式!$AF52)</f>
        <v/>
      </c>
      <c r="L12" s="82" t="str">
        <f>IF(女子様式!$AF53="","",女子様式!$AF53)</f>
        <v/>
      </c>
    </row>
    <row r="13" spans="1:12">
      <c r="A13" s="82">
        <v>12</v>
      </c>
      <c r="B13" s="82" t="str">
        <f>IF(女子様式!$C54="","",IF(女子様式!$C54="@","@",女子様式!$C54))</f>
        <v/>
      </c>
      <c r="C13" s="82" t="str">
        <f>IF(女子様式!$C54="","",IF($B13="@","@",$B13+200000000))</f>
        <v/>
      </c>
      <c r="D13" s="82" t="str">
        <f>IF(女子様式!D54="","",女子様式!$D54)</f>
        <v/>
      </c>
      <c r="E13" s="82" t="str">
        <f>IF($C13="","",女子様式!$G54)</f>
        <v/>
      </c>
      <c r="F13" s="82" t="str">
        <f t="shared" si="0"/>
        <v/>
      </c>
      <c r="G13" s="84" t="str">
        <f>IF($C13="","",VLOOKUP(基本登録情報!$C$7,登録データ!$I$3:$L$100,3,FALSE))</f>
        <v/>
      </c>
      <c r="H13" s="84" t="str">
        <f ca="1">IF($D13="","",VLOOKUP(OFFSET(女子様式!$L$18,3*A13,0),登録データ!$AM$2:$AN$48,2,FALSE))</f>
        <v/>
      </c>
      <c r="I13" s="82" t="str">
        <f t="shared" si="1"/>
        <v/>
      </c>
      <c r="J13" s="82" t="str">
        <f>IF(女子様式!$AF54="","",女子様式!$AF54)</f>
        <v/>
      </c>
      <c r="K13" s="82" t="str">
        <f>IF(女子様式!$AF55="","",女子様式!$AF55)</f>
        <v/>
      </c>
      <c r="L13" s="82" t="str">
        <f>IF(女子様式!$AF56="","",女子様式!$AF56)</f>
        <v/>
      </c>
    </row>
    <row r="14" spans="1:12">
      <c r="A14" s="82">
        <v>13</v>
      </c>
      <c r="B14" s="82" t="str">
        <f>IF(女子様式!$C57="","",IF(女子様式!$C57="@","@",女子様式!$C57))</f>
        <v/>
      </c>
      <c r="C14" s="82" t="str">
        <f>IF(女子様式!$C57="","",IF($B14="@","@",$B14+200000000))</f>
        <v/>
      </c>
      <c r="D14" s="82" t="str">
        <f>IF(女子様式!D57="","",女子様式!$D57)</f>
        <v/>
      </c>
      <c r="E14" s="82" t="str">
        <f>IF($C14="","",女子様式!$G57)</f>
        <v/>
      </c>
      <c r="F14" s="82" t="str">
        <f t="shared" si="0"/>
        <v/>
      </c>
      <c r="G14" s="84" t="str">
        <f>IF($C14="","",VLOOKUP(基本登録情報!$C$7,登録データ!$I$3:$L$100,3,FALSE))</f>
        <v/>
      </c>
      <c r="H14" s="84" t="str">
        <f ca="1">IF($D14="","",VLOOKUP(OFFSET(女子様式!$L$18,3*A14,0),登録データ!$AM$2:$AN$48,2,FALSE))</f>
        <v/>
      </c>
      <c r="I14" s="82" t="str">
        <f t="shared" si="1"/>
        <v/>
      </c>
      <c r="J14" s="82" t="str">
        <f>IF(女子様式!$AF57="","",女子様式!$AF57)</f>
        <v/>
      </c>
      <c r="K14" s="82" t="str">
        <f>IF(女子様式!$AF58="","",女子様式!$AF58)</f>
        <v/>
      </c>
      <c r="L14" s="82" t="str">
        <f>IF(女子様式!$AF59="","",女子様式!$AF59)</f>
        <v/>
      </c>
    </row>
    <row r="15" spans="1:12">
      <c r="A15" s="82">
        <v>14</v>
      </c>
      <c r="B15" s="82" t="str">
        <f>IF(女子様式!$C60="","",IF(女子様式!$C60="@","@",女子様式!$C60))</f>
        <v/>
      </c>
      <c r="C15" s="82" t="str">
        <f>IF(女子様式!$C60="","",IF($B15="@","@",$B15+200000000))</f>
        <v/>
      </c>
      <c r="D15" s="82" t="str">
        <f>IF(女子様式!D60="","",女子様式!$D60)</f>
        <v/>
      </c>
      <c r="E15" s="82" t="str">
        <f>IF($C15="","",女子様式!$G60)</f>
        <v/>
      </c>
      <c r="F15" s="82" t="str">
        <f t="shared" si="0"/>
        <v/>
      </c>
      <c r="G15" s="84" t="str">
        <f>IF($C15="","",VLOOKUP(基本登録情報!$C$7,登録データ!$I$3:$L$100,3,FALSE))</f>
        <v/>
      </c>
      <c r="H15" s="84" t="str">
        <f ca="1">IF($D15="","",VLOOKUP(OFFSET(女子様式!$L$18,3*A15,0),登録データ!$AM$2:$AN$48,2,FALSE))</f>
        <v/>
      </c>
      <c r="I15" s="82" t="str">
        <f t="shared" si="1"/>
        <v/>
      </c>
      <c r="J15" s="82" t="str">
        <f>IF(女子様式!$AF60="","",女子様式!$AF60)</f>
        <v/>
      </c>
      <c r="K15" s="82" t="str">
        <f>IF(女子様式!$AF61="","",女子様式!$AF61)</f>
        <v/>
      </c>
      <c r="L15" s="82" t="str">
        <f>IF(女子様式!$AF62="","",女子様式!$AF62)</f>
        <v/>
      </c>
    </row>
    <row r="16" spans="1:12">
      <c r="A16" s="82">
        <v>15</v>
      </c>
      <c r="B16" s="82" t="str">
        <f>IF(女子様式!$C63="","",IF(女子様式!$C63="@","@",女子様式!$C63))</f>
        <v/>
      </c>
      <c r="C16" s="82" t="str">
        <f>IF(女子様式!$C63="","",IF($B16="@","@",$B16+200000000))</f>
        <v/>
      </c>
      <c r="D16" s="82" t="str">
        <f>IF(女子様式!D63="","",女子様式!$D63)</f>
        <v/>
      </c>
      <c r="E16" s="82" t="str">
        <f>IF($C16="","",女子様式!$G63)</f>
        <v/>
      </c>
      <c r="F16" s="82" t="str">
        <f t="shared" si="0"/>
        <v/>
      </c>
      <c r="G16" s="84" t="str">
        <f>IF($C16="","",VLOOKUP(基本登録情報!$C$7,登録データ!$I$3:$L$100,3,FALSE))</f>
        <v/>
      </c>
      <c r="H16" s="84" t="str">
        <f ca="1">IF($D16="","",VLOOKUP(OFFSET(女子様式!$L$18,3*A16,0),登録データ!$AM$2:$AN$48,2,FALSE))</f>
        <v/>
      </c>
      <c r="I16" s="82" t="str">
        <f t="shared" si="1"/>
        <v/>
      </c>
      <c r="J16" s="82" t="str">
        <f>IF(女子様式!$AF63="","",女子様式!$AF63)</f>
        <v/>
      </c>
      <c r="K16" s="82" t="str">
        <f>IF(女子様式!$AF64="","",女子様式!$AF64)</f>
        <v/>
      </c>
      <c r="L16" s="82" t="str">
        <f>IF(女子様式!$AF65="","",女子様式!$AF65)</f>
        <v/>
      </c>
    </row>
    <row r="17" spans="1:12">
      <c r="A17" s="82">
        <v>16</v>
      </c>
      <c r="B17" s="82" t="str">
        <f>IF(女子様式!$C66="","",IF(女子様式!$C66="@","@",女子様式!$C66))</f>
        <v/>
      </c>
      <c r="C17" s="82" t="str">
        <f>IF(女子様式!$C66="","",IF($B17="@","@",$B17+200000000))</f>
        <v/>
      </c>
      <c r="D17" s="82" t="str">
        <f>IF(女子様式!D63="","",女子様式!$D63)</f>
        <v/>
      </c>
      <c r="E17" s="82" t="str">
        <f>IF($C17="","",女子様式!$G66)</f>
        <v/>
      </c>
      <c r="F17" s="82" t="str">
        <f t="shared" si="0"/>
        <v/>
      </c>
      <c r="G17" s="84" t="str">
        <f>IF($C17="","",VLOOKUP(基本登録情報!$C$7,登録データ!$I$3:$L$100,3,FALSE))</f>
        <v/>
      </c>
      <c r="H17" s="84" t="str">
        <f ca="1">IF($D17="","",VLOOKUP(OFFSET(女子様式!$L$18,3*A17,0),登録データ!$AM$2:$AN$48,2,FALSE))</f>
        <v/>
      </c>
      <c r="I17" s="82" t="str">
        <f t="shared" si="1"/>
        <v/>
      </c>
      <c r="J17" s="82" t="str">
        <f>IF(女子様式!$AF66="","",女子様式!$AF66)</f>
        <v/>
      </c>
      <c r="K17" s="82" t="str">
        <f>IF(女子様式!$AF67="","",女子様式!$AF67)</f>
        <v/>
      </c>
      <c r="L17" s="82" t="str">
        <f>IF(女子様式!$AF68="","",女子様式!$AF68)</f>
        <v/>
      </c>
    </row>
    <row r="18" spans="1:12">
      <c r="A18" s="82">
        <v>17</v>
      </c>
      <c r="B18" s="82" t="str">
        <f>IF(女子様式!$C69="","",IF(女子様式!$C69="@","@",女子様式!$C69))</f>
        <v/>
      </c>
      <c r="C18" s="82" t="str">
        <f>IF(女子様式!$C69="","",IF($B18="@","@",$B18+200000000))</f>
        <v/>
      </c>
      <c r="D18" s="82" t="str">
        <f>IF(女子様式!D69="","",女子様式!$D69)</f>
        <v/>
      </c>
      <c r="E18" s="82" t="str">
        <f>IF($C18="","",女子様式!$G69)</f>
        <v/>
      </c>
      <c r="F18" s="82" t="str">
        <f t="shared" si="0"/>
        <v/>
      </c>
      <c r="G18" s="84" t="str">
        <f>IF($C18="","",VLOOKUP(基本登録情報!$C$7,登録データ!$I$3:$L$100,3,FALSE))</f>
        <v/>
      </c>
      <c r="H18" s="84" t="str">
        <f ca="1">IF($D18="","",VLOOKUP(OFFSET(女子様式!$L$18,3*A18,0),登録データ!$AM$2:$AN$48,2,FALSE))</f>
        <v/>
      </c>
      <c r="I18" s="82" t="str">
        <f t="shared" si="1"/>
        <v/>
      </c>
      <c r="J18" s="82" t="str">
        <f>IF(女子様式!$AF69="","",女子様式!$AF69)</f>
        <v/>
      </c>
      <c r="K18" s="82" t="str">
        <f>IF(女子様式!$AF70="","",女子様式!$AF70)</f>
        <v/>
      </c>
      <c r="L18" s="82" t="str">
        <f>IF(女子様式!$AF71="","",女子様式!$AF71)</f>
        <v/>
      </c>
    </row>
    <row r="19" spans="1:12">
      <c r="A19" s="82">
        <v>18</v>
      </c>
      <c r="B19" s="82" t="str">
        <f>IF(女子様式!$C72="","",IF(女子様式!$C72="@","@",女子様式!$C72))</f>
        <v/>
      </c>
      <c r="C19" s="82" t="str">
        <f>IF(女子様式!$C72="","",IF($B19="@","@",$B19+200000000))</f>
        <v/>
      </c>
      <c r="D19" s="82" t="str">
        <f>IF(女子様式!D72="","",女子様式!$D72)</f>
        <v/>
      </c>
      <c r="E19" s="82" t="str">
        <f>IF($C19="","",女子様式!$G72)</f>
        <v/>
      </c>
      <c r="F19" s="82" t="str">
        <f t="shared" si="0"/>
        <v/>
      </c>
      <c r="G19" s="84" t="str">
        <f>IF($C19="","",VLOOKUP(基本登録情報!$C$7,登録データ!$I$3:$L$100,3,FALSE))</f>
        <v/>
      </c>
      <c r="H19" s="84" t="str">
        <f ca="1">IF($D19="","",VLOOKUP(OFFSET(女子様式!$L$18,3*A19,0),登録データ!$AM$2:$AN$48,2,FALSE))</f>
        <v/>
      </c>
      <c r="I19" s="82" t="str">
        <f t="shared" si="1"/>
        <v/>
      </c>
      <c r="J19" s="82" t="str">
        <f>IF(女子様式!$AF72="","",女子様式!$AF72)</f>
        <v/>
      </c>
      <c r="K19" s="82" t="str">
        <f>IF(女子様式!$AF73="","",女子様式!$AF73)</f>
        <v/>
      </c>
      <c r="L19" s="82" t="str">
        <f>IF(女子様式!$AF74="","",女子様式!$AF74)</f>
        <v/>
      </c>
    </row>
    <row r="20" spans="1:12">
      <c r="A20" s="82">
        <v>19</v>
      </c>
      <c r="B20" s="82" t="str">
        <f>IF(女子様式!$C75="","",IF(女子様式!$C75="@","@",女子様式!$C75))</f>
        <v/>
      </c>
      <c r="C20" s="82" t="str">
        <f>IF(女子様式!$C75="","",IF($B20="@","@",$B20+200000000))</f>
        <v/>
      </c>
      <c r="D20" s="82" t="str">
        <f>IF(女子様式!D75="","",女子様式!$D75)</f>
        <v/>
      </c>
      <c r="E20" s="82" t="str">
        <f>IF($C20="","",女子様式!$G75)</f>
        <v/>
      </c>
      <c r="F20" s="82" t="str">
        <f t="shared" si="0"/>
        <v/>
      </c>
      <c r="G20" s="84" t="str">
        <f>IF($C20="","",VLOOKUP(基本登録情報!$C$7,登録データ!$I$3:$L$100,3,FALSE))</f>
        <v/>
      </c>
      <c r="H20" s="84" t="str">
        <f ca="1">IF($D20="","",VLOOKUP(OFFSET(女子様式!$L$18,3*A20,0),登録データ!$AM$2:$AN$48,2,FALSE))</f>
        <v/>
      </c>
      <c r="I20" s="82" t="str">
        <f t="shared" si="1"/>
        <v/>
      </c>
      <c r="J20" s="82" t="str">
        <f>IF(女子様式!$AF75="","",女子様式!$AF75)</f>
        <v/>
      </c>
      <c r="K20" s="82" t="str">
        <f>IF(女子様式!$AF76="","",女子様式!$AF76)</f>
        <v/>
      </c>
      <c r="L20" s="82" t="str">
        <f>IF(女子様式!$AF77="","",女子様式!$AF77)</f>
        <v/>
      </c>
    </row>
    <row r="21" spans="1:12">
      <c r="A21" s="82">
        <v>20</v>
      </c>
      <c r="B21" s="82" t="str">
        <f>IF(女子様式!$C78="","",IF(女子様式!$C78="@","@",女子様式!$C78))</f>
        <v/>
      </c>
      <c r="C21" s="82" t="str">
        <f>IF(女子様式!$C78="","",IF($B21="@","@",$B21+200000000))</f>
        <v/>
      </c>
      <c r="D21" s="82" t="str">
        <f>IF(女子様式!D78="","",女子様式!$D78)</f>
        <v/>
      </c>
      <c r="E21" s="82" t="str">
        <f>IF($C21="","",女子様式!$G78)</f>
        <v/>
      </c>
      <c r="F21" s="82" t="str">
        <f t="shared" si="0"/>
        <v/>
      </c>
      <c r="G21" s="84" t="str">
        <f>IF($C21="","",VLOOKUP(基本登録情報!$C$7,登録データ!$I$3:$L$100,3,FALSE))</f>
        <v/>
      </c>
      <c r="H21" s="84" t="str">
        <f ca="1">IF($D21="","",VLOOKUP(OFFSET(女子様式!$L$18,3*A21,0),登録データ!$AM$2:$AN$48,2,FALSE))</f>
        <v/>
      </c>
      <c r="I21" s="82" t="str">
        <f t="shared" si="1"/>
        <v/>
      </c>
      <c r="J21" s="82" t="str">
        <f>IF(女子様式!$AF78="","",女子様式!$AF78)</f>
        <v/>
      </c>
      <c r="K21" s="82" t="str">
        <f>IF(女子様式!$AF79="","",女子様式!$AF79)</f>
        <v/>
      </c>
      <c r="L21" s="82" t="str">
        <f>IF(女子様式!$AF80="","",女子様式!$AF80)</f>
        <v/>
      </c>
    </row>
    <row r="22" spans="1:12">
      <c r="A22" s="82">
        <v>21</v>
      </c>
      <c r="B22" s="82" t="str">
        <f>IF(女子様式!$C81="","",IF(女子様式!$C81="@","@",女子様式!$C81))</f>
        <v/>
      </c>
      <c r="C22" s="82" t="str">
        <f>IF(女子様式!$C81="","",IF($B22="@","@",$B22+200000000))</f>
        <v/>
      </c>
      <c r="D22" s="82" t="str">
        <f>IF(女子様式!D81="","",女子様式!$D81)</f>
        <v/>
      </c>
      <c r="E22" s="82" t="str">
        <f>IF($C22="","",女子様式!$G81)</f>
        <v/>
      </c>
      <c r="F22" s="82" t="str">
        <f t="shared" si="0"/>
        <v/>
      </c>
      <c r="G22" s="84" t="str">
        <f>IF($C22="","",VLOOKUP(基本登録情報!$C$7,登録データ!$I$3:$L$100,3,FALSE))</f>
        <v/>
      </c>
      <c r="H22" s="84" t="str">
        <f ca="1">IF($D22="","",VLOOKUP(OFFSET(女子様式!$L$18,3*A22,0),登録データ!$AM$2:$AN$48,2,FALSE))</f>
        <v/>
      </c>
      <c r="I22" s="82" t="str">
        <f t="shared" si="1"/>
        <v/>
      </c>
      <c r="J22" s="82" t="str">
        <f>IF(女子様式!$AF81="","",女子様式!$AF81)</f>
        <v/>
      </c>
      <c r="K22" s="82" t="str">
        <f>IF(女子様式!$AF82="","",女子様式!$AF82)</f>
        <v/>
      </c>
      <c r="L22" s="82" t="str">
        <f>IF(女子様式!$AF83="","",女子様式!$AF83)</f>
        <v/>
      </c>
    </row>
    <row r="23" spans="1:12">
      <c r="A23" s="82">
        <v>22</v>
      </c>
      <c r="B23" s="82" t="str">
        <f>IF(女子様式!$C84="","",IF(女子様式!$C84="@","@",女子様式!$C84))</f>
        <v/>
      </c>
      <c r="C23" s="82" t="str">
        <f>IF(女子様式!$C84="","",IF($B23="@","@",$B23+200000000))</f>
        <v/>
      </c>
      <c r="D23" s="82" t="str">
        <f>IF(女子様式!D84="","",女子様式!$D84)</f>
        <v/>
      </c>
      <c r="E23" s="82" t="str">
        <f>IF($C23="","",女子様式!$G84)</f>
        <v/>
      </c>
      <c r="F23" s="82" t="str">
        <f t="shared" si="0"/>
        <v/>
      </c>
      <c r="G23" s="84" t="str">
        <f>IF($C23="","",VLOOKUP(基本登録情報!$C$7,登録データ!$I$3:$L$100,3,FALSE))</f>
        <v/>
      </c>
      <c r="H23" s="84" t="str">
        <f ca="1">IF($D23="","",VLOOKUP(OFFSET(女子様式!$L$18,3*A23,0),登録データ!$AM$2:$AN$48,2,FALSE))</f>
        <v/>
      </c>
      <c r="I23" s="82" t="str">
        <f t="shared" si="1"/>
        <v/>
      </c>
      <c r="J23" s="82" t="str">
        <f>IF(女子様式!$AF84="","",女子様式!$AF84)</f>
        <v/>
      </c>
      <c r="K23" s="82" t="str">
        <f>IF(女子様式!$AF85="","",女子様式!$AF85)</f>
        <v/>
      </c>
      <c r="L23" s="82" t="str">
        <f>IF(女子様式!$AF86="","",女子様式!$AF86)</f>
        <v/>
      </c>
    </row>
    <row r="24" spans="1:12">
      <c r="A24" s="82">
        <v>23</v>
      </c>
      <c r="B24" s="82" t="str">
        <f>IF(女子様式!$C87="","",IF(女子様式!$C87="@","@",女子様式!$C87))</f>
        <v/>
      </c>
      <c r="C24" s="82" t="str">
        <f>IF(女子様式!$C87="","",IF($B24="@","@",$B24+200000000))</f>
        <v/>
      </c>
      <c r="D24" s="82" t="str">
        <f>IF(女子様式!D87="","",女子様式!$D87)</f>
        <v/>
      </c>
      <c r="E24" s="82" t="str">
        <f>IF($C24="","",女子様式!$G87)</f>
        <v/>
      </c>
      <c r="F24" s="82" t="str">
        <f t="shared" si="0"/>
        <v/>
      </c>
      <c r="G24" s="84" t="str">
        <f>IF($C24="","",VLOOKUP(基本登録情報!$C$7,登録データ!$I$3:$L$100,3,FALSE))</f>
        <v/>
      </c>
      <c r="H24" s="84" t="str">
        <f ca="1">IF($D24="","",VLOOKUP(OFFSET(女子様式!$L$18,3*A24,0),登録データ!$AM$2:$AN$48,2,FALSE))</f>
        <v/>
      </c>
      <c r="I24" s="82" t="str">
        <f t="shared" si="1"/>
        <v/>
      </c>
      <c r="J24" s="82" t="str">
        <f>IF(女子様式!$AF87="","",女子様式!$AF87)</f>
        <v/>
      </c>
      <c r="K24" s="82" t="str">
        <f>IF(女子様式!$AF88="","",女子様式!$AF88)</f>
        <v/>
      </c>
      <c r="L24" s="82" t="str">
        <f>IF(女子様式!$AF89="","",女子様式!$AF89)</f>
        <v/>
      </c>
    </row>
    <row r="25" spans="1:12">
      <c r="A25" s="82">
        <v>24</v>
      </c>
      <c r="B25" s="82" t="str">
        <f>IF(女子様式!$C90="","",IF(女子様式!$C90="@","@",女子様式!$C90))</f>
        <v/>
      </c>
      <c r="C25" s="82" t="str">
        <f>IF(女子様式!$C90="","",IF($B25="@","@",$B25+200000000))</f>
        <v/>
      </c>
      <c r="D25" s="82" t="str">
        <f>IF(女子様式!D90="","",女子様式!$D90)</f>
        <v/>
      </c>
      <c r="E25" s="82" t="str">
        <f>IF($C25="","",女子様式!$G90)</f>
        <v/>
      </c>
      <c r="F25" s="82" t="str">
        <f t="shared" si="0"/>
        <v/>
      </c>
      <c r="G25" s="84" t="str">
        <f>IF($C25="","",VLOOKUP(基本登録情報!$C$7,登録データ!$I$3:$L$100,3,FALSE))</f>
        <v/>
      </c>
      <c r="H25" s="84" t="str">
        <f ca="1">IF($D25="","",VLOOKUP(OFFSET(女子様式!$L$18,3*A25,0),登録データ!$AM$2:$AN$48,2,FALSE))</f>
        <v/>
      </c>
      <c r="I25" s="82" t="str">
        <f t="shared" si="1"/>
        <v/>
      </c>
      <c r="J25" s="82" t="str">
        <f>IF(女子様式!$AF90="","",女子様式!$AF90)</f>
        <v/>
      </c>
      <c r="K25" s="82" t="str">
        <f>IF(女子様式!$AF91="","",女子様式!$AF91)</f>
        <v/>
      </c>
      <c r="L25" s="82" t="str">
        <f>IF(女子様式!$AF92="","",女子様式!$AF92)</f>
        <v/>
      </c>
    </row>
    <row r="26" spans="1:12">
      <c r="A26" s="82">
        <v>25</v>
      </c>
      <c r="B26" s="82" t="str">
        <f>IF(女子様式!$C93="","",IF(女子様式!$C93="@","@",女子様式!$C93))</f>
        <v/>
      </c>
      <c r="C26" s="82" t="str">
        <f>IF(女子様式!$C93="","",IF($B26="@","@",$B26+200000000))</f>
        <v/>
      </c>
      <c r="D26" s="82" t="str">
        <f>IF(女子様式!D93="","",女子様式!$D93)</f>
        <v/>
      </c>
      <c r="E26" s="82" t="str">
        <f>IF($C26="","",女子様式!$G93)</f>
        <v/>
      </c>
      <c r="F26" s="82" t="str">
        <f t="shared" si="0"/>
        <v/>
      </c>
      <c r="G26" s="84" t="str">
        <f>IF($C26="","",VLOOKUP(基本登録情報!$C$7,登録データ!$I$3:$L$100,3,FALSE))</f>
        <v/>
      </c>
      <c r="H26" s="84" t="str">
        <f ca="1">IF($D26="","",VLOOKUP(OFFSET(女子様式!$L$18,3*A26,0),登録データ!$AM$2:$AN$48,2,FALSE))</f>
        <v/>
      </c>
      <c r="I26" s="82" t="str">
        <f t="shared" si="1"/>
        <v/>
      </c>
      <c r="J26" s="82" t="str">
        <f>IF(女子様式!$AF93="","",女子様式!$AF93)</f>
        <v/>
      </c>
      <c r="K26" s="82" t="str">
        <f>IF(女子様式!$AF94="","",女子様式!$AF94)</f>
        <v/>
      </c>
      <c r="L26" s="82" t="str">
        <f>IF(女子様式!$AF95="","",女子様式!$AF95)</f>
        <v/>
      </c>
    </row>
    <row r="27" spans="1:12">
      <c r="A27" s="82">
        <v>26</v>
      </c>
      <c r="B27" s="82" t="str">
        <f>IF(女子様式!$C96="","",IF(女子様式!$C96="@","@",女子様式!$C96))</f>
        <v/>
      </c>
      <c r="C27" s="82" t="str">
        <f>IF(女子様式!$C96="","",IF($B27="@","@",$B27+200000000))</f>
        <v/>
      </c>
      <c r="D27" s="82" t="str">
        <f>IF(女子様式!D96="","",女子様式!$D96)</f>
        <v/>
      </c>
      <c r="E27" s="82" t="str">
        <f>IF($C27="","",女子様式!$G96)</f>
        <v/>
      </c>
      <c r="F27" s="82" t="str">
        <f t="shared" si="0"/>
        <v/>
      </c>
      <c r="G27" s="84" t="str">
        <f>IF($C27="","",VLOOKUP(基本登録情報!$C$7,登録データ!$I$3:$L$100,3,FALSE))</f>
        <v/>
      </c>
      <c r="H27" s="84" t="str">
        <f ca="1">IF($D27="","",VLOOKUP(OFFSET(女子様式!$L$18,3*A27,0),登録データ!$AM$2:$AN$48,2,FALSE))</f>
        <v/>
      </c>
      <c r="I27" s="82" t="str">
        <f t="shared" si="1"/>
        <v/>
      </c>
      <c r="J27" s="82" t="str">
        <f>IF(女子様式!$AF96="","",女子様式!$AF96)</f>
        <v/>
      </c>
      <c r="K27" s="82" t="str">
        <f>IF(女子様式!$AF97="","",女子様式!$AF97)</f>
        <v/>
      </c>
      <c r="L27" s="82" t="str">
        <f>IF(女子様式!$AF98="","",女子様式!$AF98)</f>
        <v/>
      </c>
    </row>
    <row r="28" spans="1:12">
      <c r="A28" s="82">
        <v>27</v>
      </c>
      <c r="B28" s="82" t="str">
        <f>IF(女子様式!$C99="","",IF(女子様式!$C99="@","@",女子様式!$C99))</f>
        <v/>
      </c>
      <c r="C28" s="82" t="str">
        <f>IF(女子様式!$C99="","",IF($B28="@","@",$B28+200000000))</f>
        <v/>
      </c>
      <c r="D28" s="82" t="str">
        <f>IF(女子様式!D99="","",女子様式!$D99)</f>
        <v/>
      </c>
      <c r="E28" s="82" t="str">
        <f>IF($C28="","",女子様式!$G99)</f>
        <v/>
      </c>
      <c r="F28" s="82" t="str">
        <f t="shared" si="0"/>
        <v/>
      </c>
      <c r="G28" s="84" t="str">
        <f>IF($C28="","",VLOOKUP(基本登録情報!$C$7,登録データ!$I$3:$L$100,3,FALSE))</f>
        <v/>
      </c>
      <c r="H28" s="84" t="str">
        <f ca="1">IF($D28="","",VLOOKUP(OFFSET(女子様式!$L$18,3*A28,0),登録データ!$AM$2:$AN$48,2,FALSE))</f>
        <v/>
      </c>
      <c r="I28" s="82" t="str">
        <f t="shared" si="1"/>
        <v/>
      </c>
      <c r="J28" s="82" t="str">
        <f>IF(女子様式!$AF99="","",女子様式!$AF99)</f>
        <v/>
      </c>
      <c r="K28" s="82" t="str">
        <f>IF(女子様式!$AF100="","",女子様式!$AF100)</f>
        <v/>
      </c>
      <c r="L28" s="82" t="str">
        <f>IF(女子様式!$AF101="","",女子様式!$AF101)</f>
        <v/>
      </c>
    </row>
    <row r="29" spans="1:12">
      <c r="A29" s="82">
        <v>28</v>
      </c>
      <c r="B29" s="82" t="str">
        <f>IF(女子様式!$C102="","",IF(女子様式!$C102="@","@",女子様式!$C102))</f>
        <v/>
      </c>
      <c r="C29" s="82" t="str">
        <f>IF(女子様式!$C102="","",IF($B29="@","@",$B29+200000000))</f>
        <v/>
      </c>
      <c r="D29" s="82" t="str">
        <f>IF(女子様式!D102="","",女子様式!$D102)</f>
        <v/>
      </c>
      <c r="E29" s="82" t="str">
        <f>IF($C29="","",女子様式!$G102)</f>
        <v/>
      </c>
      <c r="F29" s="82" t="str">
        <f t="shared" si="0"/>
        <v/>
      </c>
      <c r="G29" s="84" t="str">
        <f>IF($C29="","",VLOOKUP(基本登録情報!$C$7,登録データ!$I$3:$L$100,3,FALSE))</f>
        <v/>
      </c>
      <c r="H29" s="84" t="str">
        <f ca="1">IF($D29="","",VLOOKUP(OFFSET(女子様式!$L$18,3*A29,0),登録データ!$AM$2:$AN$48,2,FALSE))</f>
        <v/>
      </c>
      <c r="I29" s="82" t="str">
        <f t="shared" si="1"/>
        <v/>
      </c>
      <c r="J29" s="82" t="str">
        <f>IF(女子様式!$AF102="","",女子様式!$AF102)</f>
        <v/>
      </c>
      <c r="K29" s="82" t="str">
        <f>IF(女子様式!$AF103="","",女子様式!$AF103)</f>
        <v/>
      </c>
      <c r="L29" s="82" t="str">
        <f>IF(女子様式!$AF104="","",女子様式!$AF104)</f>
        <v/>
      </c>
    </row>
    <row r="30" spans="1:12">
      <c r="A30" s="82">
        <v>29</v>
      </c>
      <c r="B30" s="82" t="str">
        <f>IF(女子様式!$C105="","",IF(女子様式!$C105="@","@",女子様式!$C105))</f>
        <v/>
      </c>
      <c r="C30" s="82" t="str">
        <f>IF(女子様式!$C105="","",IF($B30="@","@",$B30+200000000))</f>
        <v/>
      </c>
      <c r="D30" s="82" t="str">
        <f>IF(女子様式!D105="","",女子様式!$D105)</f>
        <v/>
      </c>
      <c r="E30" s="82" t="str">
        <f>IF($C30="","",女子様式!$G105)</f>
        <v/>
      </c>
      <c r="F30" s="82" t="str">
        <f t="shared" si="0"/>
        <v/>
      </c>
      <c r="G30" s="84" t="str">
        <f>IF($C30="","",VLOOKUP(基本登録情報!$C$7,登録データ!$I$3:$L$100,3,FALSE))</f>
        <v/>
      </c>
      <c r="H30" s="84" t="str">
        <f ca="1">IF($D30="","",VLOOKUP(OFFSET(女子様式!$L$18,3*A30,0),登録データ!$AM$2:$AN$48,2,FALSE))</f>
        <v/>
      </c>
      <c r="I30" s="82" t="str">
        <f t="shared" si="1"/>
        <v/>
      </c>
      <c r="J30" s="82" t="str">
        <f>IF(女子様式!$AF105="","",女子様式!$AF105)</f>
        <v/>
      </c>
      <c r="K30" s="82" t="str">
        <f>IF(女子様式!$AF106="","",女子様式!$AF106)</f>
        <v/>
      </c>
      <c r="L30" s="82" t="str">
        <f>IF(女子様式!$AF107="","",女子様式!$AF107)</f>
        <v/>
      </c>
    </row>
    <row r="31" spans="1:12">
      <c r="A31" s="82">
        <v>30</v>
      </c>
      <c r="B31" s="82" t="str">
        <f>IF(女子様式!$C108="","",IF(女子様式!$C108="@","@",女子様式!$C108))</f>
        <v/>
      </c>
      <c r="C31" s="82" t="str">
        <f>IF(女子様式!$C108="","",IF($B31="@","@",$B31+200000000))</f>
        <v/>
      </c>
      <c r="D31" s="82" t="str">
        <f>IF(女子様式!D108="","",女子様式!$D108)</f>
        <v/>
      </c>
      <c r="E31" s="82" t="str">
        <f>IF($C31="","",女子様式!$G108)</f>
        <v/>
      </c>
      <c r="F31" s="82" t="str">
        <f t="shared" si="0"/>
        <v/>
      </c>
      <c r="G31" s="84" t="str">
        <f>IF($C31="","",VLOOKUP(基本登録情報!$C$7,登録データ!$I$3:$L$100,3,FALSE))</f>
        <v/>
      </c>
      <c r="H31" s="84" t="str">
        <f ca="1">IF($D31="","",VLOOKUP(OFFSET(女子様式!$L$18,3*A31,0),登録データ!$AM$2:$AN$48,2,FALSE))</f>
        <v/>
      </c>
      <c r="I31" s="82" t="str">
        <f t="shared" si="1"/>
        <v/>
      </c>
      <c r="J31" s="82" t="str">
        <f>IF(女子様式!$AF108="","",女子様式!$AF108)</f>
        <v/>
      </c>
      <c r="K31" s="82" t="str">
        <f>IF(女子様式!$AF109="","",女子様式!$AF109)</f>
        <v/>
      </c>
      <c r="L31" s="82" t="str">
        <f>IF(女子様式!$AF110="","",女子様式!$AF110)</f>
        <v/>
      </c>
    </row>
    <row r="32" spans="1:12">
      <c r="A32" s="82">
        <v>31</v>
      </c>
      <c r="B32" s="82" t="str">
        <f>IF(女子様式!$C111="","",IF(女子様式!$C111="@","@",女子様式!$C111))</f>
        <v/>
      </c>
      <c r="C32" s="82" t="str">
        <f>IF(女子様式!$C111="","",IF($B32="@","@",$B32+200000000))</f>
        <v/>
      </c>
      <c r="D32" s="82" t="str">
        <f>IF(女子様式!D111="","",女子様式!$D111)</f>
        <v/>
      </c>
      <c r="E32" s="82" t="str">
        <f>IF($C32="","",女子様式!$G111)</f>
        <v/>
      </c>
      <c r="F32" s="82" t="str">
        <f t="shared" si="0"/>
        <v/>
      </c>
      <c r="G32" s="84" t="str">
        <f>IF($C32="","",VLOOKUP(基本登録情報!$C$7,登録データ!$I$3:$L$100,3,FALSE))</f>
        <v/>
      </c>
      <c r="H32" s="84" t="str">
        <f ca="1">IF($D32="","",VLOOKUP(OFFSET(女子様式!$L$18,3*A32,0),登録データ!$AM$2:$AN$48,2,FALSE))</f>
        <v/>
      </c>
      <c r="I32" s="82" t="str">
        <f t="shared" si="1"/>
        <v/>
      </c>
      <c r="J32" s="82" t="str">
        <f>IF(女子様式!$AF111="","",女子様式!$AF111)</f>
        <v/>
      </c>
      <c r="K32" s="82" t="str">
        <f>IF(女子様式!$AF112="","",女子様式!$AF112)</f>
        <v/>
      </c>
      <c r="L32" s="82" t="str">
        <f>IF(女子様式!$AF113="","",女子様式!$AF113)</f>
        <v/>
      </c>
    </row>
    <row r="33" spans="1:12">
      <c r="A33" s="82">
        <v>32</v>
      </c>
      <c r="B33" s="82" t="str">
        <f>IF(女子様式!$C114="","",IF(女子様式!$C114="@","@",女子様式!$C114))</f>
        <v/>
      </c>
      <c r="C33" s="82" t="str">
        <f>IF(女子様式!$C114="","",IF($B33="@","@",$B33+200000000))</f>
        <v/>
      </c>
      <c r="D33" s="82" t="str">
        <f>IF(女子様式!D114="","",女子様式!$D114)</f>
        <v/>
      </c>
      <c r="E33" s="82" t="str">
        <f>IF($C33="","",女子様式!$G114)</f>
        <v/>
      </c>
      <c r="F33" s="82" t="str">
        <f t="shared" si="0"/>
        <v/>
      </c>
      <c r="G33" s="84" t="str">
        <f>IF($C33="","",VLOOKUP(基本登録情報!$C$7,登録データ!$I$3:$L$100,3,FALSE))</f>
        <v/>
      </c>
      <c r="H33" s="84" t="str">
        <f ca="1">IF($D33="","",VLOOKUP(OFFSET(女子様式!$L$18,3*A33,0),登録データ!$AM$2:$AN$48,2,FALSE))</f>
        <v/>
      </c>
      <c r="I33" s="82" t="str">
        <f t="shared" si="1"/>
        <v/>
      </c>
      <c r="J33" s="82" t="str">
        <f>IF(女子様式!$AF114="","",女子様式!$AF114)</f>
        <v/>
      </c>
      <c r="K33" s="82" t="str">
        <f>IF(女子様式!$AF115="","",女子様式!$AF115)</f>
        <v/>
      </c>
      <c r="L33" s="82" t="str">
        <f>IF(女子様式!$AF116="","",女子様式!$AF116)</f>
        <v/>
      </c>
    </row>
    <row r="34" spans="1:12">
      <c r="A34" s="82">
        <v>33</v>
      </c>
      <c r="B34" s="82" t="str">
        <f>IF(女子様式!$C117="","",IF(女子様式!$C117="@","@",女子様式!$C117))</f>
        <v/>
      </c>
      <c r="C34" s="82" t="str">
        <f>IF(女子様式!$C117="","",IF($B34="@","@",$B34+200000000))</f>
        <v/>
      </c>
      <c r="D34" s="82" t="str">
        <f>IF(女子様式!D117="","",女子様式!$D117)</f>
        <v/>
      </c>
      <c r="E34" s="82" t="str">
        <f>IF($C34="","",女子様式!$G117)</f>
        <v/>
      </c>
      <c r="F34" s="82" t="str">
        <f t="shared" si="0"/>
        <v/>
      </c>
      <c r="G34" s="84" t="str">
        <f>IF($C34="","",VLOOKUP(基本登録情報!$C$7,登録データ!$I$3:$L$100,3,FALSE))</f>
        <v/>
      </c>
      <c r="H34" s="84" t="str">
        <f ca="1">IF($D34="","",VLOOKUP(OFFSET(女子様式!$L$18,3*A34,0),登録データ!$AM$2:$AN$48,2,FALSE))</f>
        <v/>
      </c>
      <c r="I34" s="82" t="str">
        <f t="shared" si="1"/>
        <v/>
      </c>
      <c r="J34" s="82" t="str">
        <f>IF(女子様式!$AF117="","",女子様式!$AF117)</f>
        <v/>
      </c>
      <c r="K34" s="82" t="str">
        <f>IF(女子様式!$AF118="","",女子様式!$AF118)</f>
        <v/>
      </c>
      <c r="L34" s="82" t="str">
        <f>IF(女子様式!$AF119="","",女子様式!$AF119)</f>
        <v/>
      </c>
    </row>
    <row r="35" spans="1:12">
      <c r="A35" s="82">
        <v>34</v>
      </c>
      <c r="B35" s="82" t="str">
        <f>IF(女子様式!$C120="","",IF(女子様式!$C120="@","@",女子様式!$C120))</f>
        <v/>
      </c>
      <c r="C35" s="82" t="str">
        <f>IF(女子様式!$C120="","",IF($B35="@","@",$B35+200000000))</f>
        <v/>
      </c>
      <c r="D35" s="82" t="str">
        <f>IF(女子様式!D120="","",女子様式!$D120)</f>
        <v/>
      </c>
      <c r="E35" s="82" t="str">
        <f>IF($C35="","",女子様式!$G120)</f>
        <v/>
      </c>
      <c r="F35" s="82" t="str">
        <f t="shared" si="0"/>
        <v/>
      </c>
      <c r="G35" s="84" t="str">
        <f>IF($C35="","",VLOOKUP(基本登録情報!$C$7,登録データ!$I$3:$L$100,3,FALSE))</f>
        <v/>
      </c>
      <c r="H35" s="84" t="str">
        <f ca="1">IF($D35="","",VLOOKUP(OFFSET(女子様式!$L$18,3*A35,0),登録データ!$AM$2:$AN$48,2,FALSE))</f>
        <v/>
      </c>
      <c r="I35" s="82" t="str">
        <f t="shared" si="1"/>
        <v/>
      </c>
      <c r="J35" s="82" t="str">
        <f>IF(女子様式!$AF120="","",女子様式!$AF120)</f>
        <v/>
      </c>
      <c r="K35" s="82" t="str">
        <f>IF(女子様式!$AF121="","",女子様式!$AF121)</f>
        <v/>
      </c>
      <c r="L35" s="82" t="str">
        <f>IF(女子様式!$AF122="","",女子様式!$AF122)</f>
        <v/>
      </c>
    </row>
    <row r="36" spans="1:12">
      <c r="A36" s="82">
        <v>35</v>
      </c>
      <c r="B36" s="82" t="str">
        <f>IF(女子様式!$C123="","",IF(女子様式!$C123="@","@",女子様式!$C123))</f>
        <v/>
      </c>
      <c r="C36" s="82" t="str">
        <f>IF(女子様式!$C123="","",IF($B36="@","@",$B36+200000000))</f>
        <v/>
      </c>
      <c r="D36" s="82" t="str">
        <f>IF(女子様式!D123="","",女子様式!$D123)</f>
        <v/>
      </c>
      <c r="E36" s="82" t="str">
        <f>IF($C36="","",女子様式!$G123)</f>
        <v/>
      </c>
      <c r="F36" s="82" t="str">
        <f t="shared" si="0"/>
        <v/>
      </c>
      <c r="G36" s="84" t="str">
        <f>IF($C36="","",VLOOKUP(基本登録情報!$C$7,登録データ!$I$3:$L$100,3,FALSE))</f>
        <v/>
      </c>
      <c r="H36" s="84" t="str">
        <f ca="1">IF($D36="","",VLOOKUP(OFFSET(女子様式!$L$18,3*A36,0),登録データ!$AM$2:$AN$48,2,FALSE))</f>
        <v/>
      </c>
      <c r="I36" s="82" t="str">
        <f t="shared" si="1"/>
        <v/>
      </c>
      <c r="J36" s="82" t="str">
        <f>IF(女子様式!$AF123="","",女子様式!$AF123)</f>
        <v/>
      </c>
      <c r="K36" s="82" t="str">
        <f>IF(女子様式!$AF124="","",女子様式!$AF124)</f>
        <v/>
      </c>
      <c r="L36" s="82" t="str">
        <f>IF(女子様式!$AF125="","",女子様式!$AF125)</f>
        <v/>
      </c>
    </row>
    <row r="37" spans="1:12">
      <c r="A37" s="82">
        <v>36</v>
      </c>
      <c r="B37" s="82" t="str">
        <f>IF(女子様式!$C126="","",IF(女子様式!$C126="@","@",女子様式!$C126))</f>
        <v/>
      </c>
      <c r="C37" s="82" t="str">
        <f>IF(女子様式!$C126="","",IF($B37="@","@",$B37+200000000))</f>
        <v/>
      </c>
      <c r="D37" s="82" t="str">
        <f>IF(女子様式!D126="","",女子様式!$D126)</f>
        <v/>
      </c>
      <c r="E37" s="82" t="str">
        <f>IF($C37="","",女子様式!$G126)</f>
        <v/>
      </c>
      <c r="F37" s="82" t="str">
        <f t="shared" si="0"/>
        <v/>
      </c>
      <c r="G37" s="84" t="str">
        <f>IF($C37="","",VLOOKUP(基本登録情報!$C$7,登録データ!$I$3:$L$100,3,FALSE))</f>
        <v/>
      </c>
      <c r="H37" s="84" t="str">
        <f ca="1">IF($D37="","",VLOOKUP(OFFSET(女子様式!$L$18,3*A37,0),登録データ!$AM$2:$AN$48,2,FALSE))</f>
        <v/>
      </c>
      <c r="I37" s="82" t="str">
        <f t="shared" si="1"/>
        <v/>
      </c>
      <c r="J37" s="82" t="str">
        <f>IF(女子様式!$AF126="","",女子様式!$AF126)</f>
        <v/>
      </c>
      <c r="K37" s="82" t="str">
        <f>IF(女子様式!$AF127="","",女子様式!$AF127)</f>
        <v/>
      </c>
      <c r="L37" s="82" t="str">
        <f>IF(女子様式!$AF128="","",女子様式!$AF128)</f>
        <v/>
      </c>
    </row>
    <row r="38" spans="1:12">
      <c r="A38" s="82">
        <v>37</v>
      </c>
      <c r="B38" s="82" t="str">
        <f>IF(女子様式!$C129="","",IF(女子様式!$C129="@","@",女子様式!$C129))</f>
        <v/>
      </c>
      <c r="C38" s="82" t="str">
        <f>IF(女子様式!$C129="","",IF($B38="@","@",$B38+200000000))</f>
        <v/>
      </c>
      <c r="D38" s="82" t="str">
        <f>IF(女子様式!D129="","",女子様式!$D129)</f>
        <v/>
      </c>
      <c r="E38" s="82" t="str">
        <f>IF($C38="","",女子様式!$G129)</f>
        <v/>
      </c>
      <c r="F38" s="82" t="str">
        <f t="shared" si="0"/>
        <v/>
      </c>
      <c r="G38" s="84" t="str">
        <f>IF($C38="","",VLOOKUP(基本登録情報!$C$7,登録データ!$I$3:$L$100,3,FALSE))</f>
        <v/>
      </c>
      <c r="H38" s="84" t="str">
        <f ca="1">IF($D38="","",VLOOKUP(OFFSET(女子様式!$L$18,3*A38,0),登録データ!$AM$2:$AN$48,2,FALSE))</f>
        <v/>
      </c>
      <c r="I38" s="82" t="str">
        <f t="shared" si="1"/>
        <v/>
      </c>
      <c r="J38" s="82" t="str">
        <f>IF(女子様式!$AF129="","",女子様式!$AF129)</f>
        <v/>
      </c>
      <c r="K38" s="82" t="str">
        <f>IF(女子様式!$AF130="","",女子様式!$AF130)</f>
        <v/>
      </c>
      <c r="L38" s="82" t="str">
        <f>IF(女子様式!$AF131="","",女子様式!$AF131)</f>
        <v/>
      </c>
    </row>
    <row r="39" spans="1:12">
      <c r="A39" s="82">
        <v>38</v>
      </c>
      <c r="B39" s="82" t="str">
        <f>IF(女子様式!$C132="","",IF(女子様式!$C132="@","@",女子様式!$C132))</f>
        <v/>
      </c>
      <c r="C39" s="82" t="str">
        <f>IF(女子様式!$C132="","",IF($B39="@","@",$B39+200000000))</f>
        <v/>
      </c>
      <c r="D39" s="82" t="str">
        <f>IF(女子様式!D132="","",女子様式!$D132)</f>
        <v/>
      </c>
      <c r="E39" s="82" t="str">
        <f>IF($C39="","",女子様式!$G132)</f>
        <v/>
      </c>
      <c r="F39" s="82" t="str">
        <f t="shared" si="0"/>
        <v/>
      </c>
      <c r="G39" s="84" t="str">
        <f>IF($C39="","",VLOOKUP(基本登録情報!$C$7,登録データ!$I$3:$L$100,3,FALSE))</f>
        <v/>
      </c>
      <c r="H39" s="84" t="str">
        <f ca="1">IF($D39="","",VLOOKUP(OFFSET(女子様式!$L$18,3*A39,0),登録データ!$AM$2:$AN$48,2,FALSE))</f>
        <v/>
      </c>
      <c r="I39" s="82" t="str">
        <f t="shared" si="1"/>
        <v/>
      </c>
      <c r="J39" s="82" t="str">
        <f>IF(女子様式!$AF132="","",女子様式!$AF132)</f>
        <v/>
      </c>
      <c r="K39" s="82" t="str">
        <f>IF(女子様式!$AF133="","",女子様式!$AF133)</f>
        <v/>
      </c>
      <c r="L39" s="82" t="str">
        <f>IF(女子様式!$AF134="","",女子様式!$AF134)</f>
        <v/>
      </c>
    </row>
    <row r="40" spans="1:12">
      <c r="A40" s="82">
        <v>39</v>
      </c>
      <c r="B40" s="82" t="str">
        <f>IF(女子様式!$C135="","",IF(女子様式!$C135="@","@",女子様式!$C135))</f>
        <v/>
      </c>
      <c r="C40" s="82" t="str">
        <f>IF(女子様式!$C135="","",IF($B40="@","@",$B40+200000000))</f>
        <v/>
      </c>
      <c r="D40" s="82" t="str">
        <f>IF(女子様式!D135="","",女子様式!$D135)</f>
        <v/>
      </c>
      <c r="E40" s="82" t="str">
        <f>IF($C40="","",女子様式!$G135)</f>
        <v/>
      </c>
      <c r="F40" s="82" t="str">
        <f t="shared" si="0"/>
        <v/>
      </c>
      <c r="G40" s="84" t="str">
        <f>IF($C40="","",VLOOKUP(基本登録情報!$C$7,登録データ!$I$3:$L$100,3,FALSE))</f>
        <v/>
      </c>
      <c r="H40" s="84" t="str">
        <f ca="1">IF($D40="","",VLOOKUP(OFFSET(女子様式!$L$18,3*A40,0),登録データ!$AM$2:$AN$48,2,FALSE))</f>
        <v/>
      </c>
      <c r="I40" s="82" t="str">
        <f t="shared" si="1"/>
        <v/>
      </c>
      <c r="J40" s="82" t="str">
        <f>IF(女子様式!$AF135="","",女子様式!$AF135)</f>
        <v/>
      </c>
      <c r="K40" s="82" t="str">
        <f>IF(女子様式!$AF136="","",女子様式!$AF136)</f>
        <v/>
      </c>
      <c r="L40" s="82" t="str">
        <f>IF(女子様式!$AF137="","",女子様式!$AF137)</f>
        <v/>
      </c>
    </row>
    <row r="41" spans="1:12">
      <c r="A41" s="82">
        <v>40</v>
      </c>
      <c r="B41" s="82" t="str">
        <f>IF(女子様式!$C138="","",IF(女子様式!$C138="@","@",女子様式!$C138))</f>
        <v/>
      </c>
      <c r="C41" s="82" t="str">
        <f>IF(女子様式!$C138="","",IF($B41="@","@",$B41+200000000))</f>
        <v/>
      </c>
      <c r="D41" s="82" t="str">
        <f>IF(女子様式!D138="","",女子様式!$D138)</f>
        <v/>
      </c>
      <c r="E41" s="82" t="str">
        <f>IF($C41="","",女子様式!$G138)</f>
        <v/>
      </c>
      <c r="F41" s="82" t="str">
        <f t="shared" si="0"/>
        <v/>
      </c>
      <c r="G41" s="84" t="str">
        <f>IF($C41="","",VLOOKUP(基本登録情報!$C$7,登録データ!$I$3:$L$100,3,FALSE))</f>
        <v/>
      </c>
      <c r="H41" s="84" t="str">
        <f ca="1">IF($D41="","",VLOOKUP(OFFSET(女子様式!$L$18,3*A41,0),登録データ!$AM$2:$AN$48,2,FALSE))</f>
        <v/>
      </c>
      <c r="I41" s="82" t="str">
        <f t="shared" si="1"/>
        <v/>
      </c>
      <c r="J41" s="82" t="str">
        <f>IF(女子様式!$AF138="","",女子様式!$AF138)</f>
        <v/>
      </c>
      <c r="K41" s="82" t="str">
        <f>IF(女子様式!$AF139="","",女子様式!$AF139)</f>
        <v/>
      </c>
      <c r="L41" s="82" t="str">
        <f>IF(女子様式!$AF140="","",女子様式!$AF140)</f>
        <v/>
      </c>
    </row>
    <row r="42" spans="1:12">
      <c r="A42" s="82">
        <v>41</v>
      </c>
      <c r="B42" s="82" t="str">
        <f>IF(女子様式!$C141="","",IF(女子様式!$C141="@","@",女子様式!$C141))</f>
        <v/>
      </c>
      <c r="C42" s="82" t="str">
        <f>IF(女子様式!$C141="","",IF($B42="@","@",$B42+200000000))</f>
        <v/>
      </c>
      <c r="D42" s="82" t="str">
        <f>IF(女子様式!D141="","",女子様式!$D141)</f>
        <v/>
      </c>
      <c r="E42" s="82" t="str">
        <f>IF($C42="","",女子様式!$G141)</f>
        <v/>
      </c>
      <c r="F42" s="82" t="str">
        <f t="shared" si="0"/>
        <v/>
      </c>
      <c r="G42" s="84" t="str">
        <f>IF($C42="","",VLOOKUP(基本登録情報!$C$7,登録データ!$I$3:$L$100,3,FALSE))</f>
        <v/>
      </c>
      <c r="H42" s="84" t="str">
        <f ca="1">IF($D42="","",VLOOKUP(OFFSET(女子様式!$L$18,3*A42,0),登録データ!$AM$2:$AN$48,2,FALSE))</f>
        <v/>
      </c>
      <c r="I42" s="82" t="str">
        <f t="shared" si="1"/>
        <v/>
      </c>
      <c r="J42" s="82" t="str">
        <f>IF(女子様式!$AF141="","",女子様式!$AF141)</f>
        <v/>
      </c>
      <c r="K42" s="82" t="str">
        <f>IF(女子様式!$AF142="","",女子様式!$AF142)</f>
        <v/>
      </c>
      <c r="L42" s="82" t="str">
        <f>IF(女子様式!$AF143="","",女子様式!$AF143)</f>
        <v/>
      </c>
    </row>
    <row r="43" spans="1:12">
      <c r="A43" s="82">
        <v>42</v>
      </c>
      <c r="B43" s="82" t="str">
        <f>IF(女子様式!$C144="","",IF(女子様式!$C144="@","@",女子様式!$C144))</f>
        <v/>
      </c>
      <c r="C43" s="82" t="str">
        <f>IF(女子様式!$C144="","",IF($B43="@","@",$B43+200000000))</f>
        <v/>
      </c>
      <c r="D43" s="82" t="str">
        <f>IF(女子様式!D144="","",女子様式!$D144)</f>
        <v/>
      </c>
      <c r="E43" s="82" t="str">
        <f>IF($C43="","",女子様式!$G144)</f>
        <v/>
      </c>
      <c r="F43" s="82" t="str">
        <f t="shared" si="0"/>
        <v/>
      </c>
      <c r="G43" s="84" t="str">
        <f>IF($C43="","",VLOOKUP(基本登録情報!$C$7,登録データ!$I$3:$L$100,3,FALSE))</f>
        <v/>
      </c>
      <c r="H43" s="84" t="str">
        <f ca="1">IF($D43="","",VLOOKUP(OFFSET(女子様式!$L$18,3*A43,0),登録データ!$AM$2:$AN$48,2,FALSE))</f>
        <v/>
      </c>
      <c r="I43" s="82" t="str">
        <f t="shared" si="1"/>
        <v/>
      </c>
      <c r="J43" s="82" t="str">
        <f>IF(女子様式!$AF144="","",女子様式!$AF144)</f>
        <v/>
      </c>
      <c r="K43" s="82" t="str">
        <f>IF(女子様式!$AF145="","",女子様式!$AF145)</f>
        <v/>
      </c>
      <c r="L43" s="82" t="str">
        <f>IF(女子様式!$AF146="","",女子様式!$AF146)</f>
        <v/>
      </c>
    </row>
    <row r="44" spans="1:12">
      <c r="A44" s="82">
        <v>43</v>
      </c>
      <c r="B44" s="82" t="str">
        <f>IF(女子様式!$C147="","",IF(女子様式!$C147="@","@",女子様式!$C147))</f>
        <v/>
      </c>
      <c r="C44" s="82" t="str">
        <f>IF(女子様式!$C147="","",IF($B44="@","@",$B44+200000000))</f>
        <v/>
      </c>
      <c r="D44" s="82" t="str">
        <f>IF(女子様式!D147="","",女子様式!$D147)</f>
        <v/>
      </c>
      <c r="E44" s="82" t="str">
        <f>IF($C44="","",女子様式!$G147)</f>
        <v/>
      </c>
      <c r="F44" s="82" t="str">
        <f t="shared" si="0"/>
        <v/>
      </c>
      <c r="G44" s="84" t="str">
        <f>IF($C44="","",VLOOKUP(基本登録情報!$C$7,登録データ!$I$3:$L$100,3,FALSE))</f>
        <v/>
      </c>
      <c r="H44" s="84" t="str">
        <f ca="1">IF($D44="","",VLOOKUP(OFFSET(女子様式!$L$18,3*A44,0),登録データ!$AM$2:$AN$48,2,FALSE))</f>
        <v/>
      </c>
      <c r="I44" s="82" t="str">
        <f t="shared" si="1"/>
        <v/>
      </c>
      <c r="J44" s="82" t="str">
        <f>IF(女子様式!$AF147="","",女子様式!$AF147)</f>
        <v/>
      </c>
      <c r="K44" s="82" t="str">
        <f>IF(女子様式!$AF148="","",女子様式!$AF148)</f>
        <v/>
      </c>
      <c r="L44" s="82" t="str">
        <f>IF(女子様式!$AF149="","",女子様式!$AF149)</f>
        <v/>
      </c>
    </row>
    <row r="45" spans="1:12">
      <c r="A45" s="82">
        <v>44</v>
      </c>
      <c r="B45" s="82" t="str">
        <f>IF(女子様式!$C150="","",IF(女子様式!$C150="@","@",女子様式!$C150))</f>
        <v/>
      </c>
      <c r="C45" s="82" t="str">
        <f>IF(女子様式!$C150="","",IF($B45="@","@",$B45+200000000))</f>
        <v/>
      </c>
      <c r="D45" s="82" t="str">
        <f>IF(女子様式!D150="","",女子様式!$D150)</f>
        <v/>
      </c>
      <c r="E45" s="82" t="str">
        <f>IF($C45="","",女子様式!$G150)</f>
        <v/>
      </c>
      <c r="F45" s="82" t="str">
        <f t="shared" si="0"/>
        <v/>
      </c>
      <c r="G45" s="84" t="str">
        <f>IF($C45="","",VLOOKUP(基本登録情報!$C$7,登録データ!$I$3:$L$100,3,FALSE))</f>
        <v/>
      </c>
      <c r="H45" s="84" t="str">
        <f ca="1">IF($D45="","",VLOOKUP(OFFSET(女子様式!$L$18,3*A45,0),登録データ!$AM$2:$AN$48,2,FALSE))</f>
        <v/>
      </c>
      <c r="I45" s="82" t="str">
        <f t="shared" si="1"/>
        <v/>
      </c>
      <c r="J45" s="82" t="str">
        <f>IF(女子様式!$AF150="","",女子様式!$AF150)</f>
        <v/>
      </c>
      <c r="K45" s="82" t="str">
        <f>IF(女子様式!$AF151="","",女子様式!$AF151)</f>
        <v/>
      </c>
      <c r="L45" s="82" t="str">
        <f>IF(女子様式!$AF152="","",女子様式!$AF152)</f>
        <v/>
      </c>
    </row>
    <row r="46" spans="1:12">
      <c r="A46" s="82">
        <v>45</v>
      </c>
      <c r="B46" s="82" t="str">
        <f>IF(女子様式!$C153="","",IF(女子様式!$C153="@","@",女子様式!$C153))</f>
        <v/>
      </c>
      <c r="C46" s="82" t="str">
        <f>IF(女子様式!$C153="","",IF($B46="@","@",$B46+200000000))</f>
        <v/>
      </c>
      <c r="D46" s="82" t="str">
        <f>IF(女子様式!D153="","",女子様式!$D153)</f>
        <v/>
      </c>
      <c r="E46" s="82" t="str">
        <f>IF($C46="","",女子様式!$G153)</f>
        <v/>
      </c>
      <c r="F46" s="82" t="str">
        <f t="shared" si="0"/>
        <v/>
      </c>
      <c r="G46" s="84" t="str">
        <f>IF($C46="","",VLOOKUP(基本登録情報!$C$7,登録データ!$I$3:$L$100,3,FALSE))</f>
        <v/>
      </c>
      <c r="H46" s="84" t="str">
        <f ca="1">IF($D46="","",VLOOKUP(OFFSET(女子様式!$L$18,3*A46,0),登録データ!$AM$2:$AN$48,2,FALSE))</f>
        <v/>
      </c>
      <c r="I46" s="82" t="str">
        <f t="shared" si="1"/>
        <v/>
      </c>
      <c r="J46" s="82" t="str">
        <f>IF(女子様式!$AF153="","",女子様式!$AF153)</f>
        <v/>
      </c>
      <c r="K46" s="82" t="str">
        <f>IF(女子様式!$AF154="","",女子様式!$AF154)</f>
        <v/>
      </c>
      <c r="L46" s="82" t="str">
        <f>IF(女子様式!$AF155="","",女子様式!$AF155)</f>
        <v/>
      </c>
    </row>
    <row r="47" spans="1:12">
      <c r="A47" s="82">
        <v>46</v>
      </c>
      <c r="B47" s="82" t="str">
        <f>IF(女子様式!$C156="","",IF(女子様式!$C156="@","@",女子様式!$C156))</f>
        <v/>
      </c>
      <c r="C47" s="82" t="str">
        <f>IF(女子様式!$C156="","",IF($B47="@","@",$B47+200000000))</f>
        <v/>
      </c>
      <c r="D47" s="82" t="str">
        <f>IF(女子様式!D156="","",女子様式!$D156)</f>
        <v/>
      </c>
      <c r="E47" s="82" t="str">
        <f>IF($C47="","",女子様式!$G156)</f>
        <v/>
      </c>
      <c r="F47" s="82" t="str">
        <f t="shared" si="0"/>
        <v/>
      </c>
      <c r="G47" s="84" t="str">
        <f>IF($C47="","",VLOOKUP(基本登録情報!$C$7,登録データ!$I$3:$L$100,3,FALSE))</f>
        <v/>
      </c>
      <c r="H47" s="84" t="str">
        <f ca="1">IF($D47="","",VLOOKUP(OFFSET(女子様式!$L$18,3*A47,0),登録データ!$AM$2:$AN$48,2,FALSE))</f>
        <v/>
      </c>
      <c r="I47" s="82" t="str">
        <f t="shared" si="1"/>
        <v/>
      </c>
      <c r="J47" s="82" t="str">
        <f>IF(女子様式!$AF156="","",女子様式!$AF156)</f>
        <v/>
      </c>
      <c r="K47" s="82" t="str">
        <f>IF(女子様式!$AF157="","",女子様式!$AF157)</f>
        <v/>
      </c>
      <c r="L47" s="82" t="str">
        <f>IF(女子様式!$AF158="","",女子様式!$AF158)</f>
        <v/>
      </c>
    </row>
    <row r="48" spans="1:12">
      <c r="A48" s="82">
        <v>47</v>
      </c>
      <c r="B48" s="82" t="str">
        <f>IF(女子様式!$C159="","",IF(女子様式!$C159="@","@",女子様式!$C159))</f>
        <v/>
      </c>
      <c r="C48" s="82" t="str">
        <f>IF(女子様式!$C159="","",IF($B48="@","@",$B48+200000000))</f>
        <v/>
      </c>
      <c r="D48" s="82" t="str">
        <f>IF(女子様式!D159="","",女子様式!$D159)</f>
        <v/>
      </c>
      <c r="E48" s="82" t="str">
        <f>IF($C48="","",女子様式!$G159)</f>
        <v/>
      </c>
      <c r="F48" s="82" t="str">
        <f t="shared" si="0"/>
        <v/>
      </c>
      <c r="G48" s="84" t="str">
        <f>IF($C48="","",VLOOKUP(基本登録情報!$C$7,登録データ!$I$3:$L$100,3,FALSE))</f>
        <v/>
      </c>
      <c r="H48" s="84" t="str">
        <f ca="1">IF($D48="","",VLOOKUP(OFFSET(女子様式!$L$18,3*A48,0),登録データ!$AM$2:$AN$48,2,FALSE))</f>
        <v/>
      </c>
      <c r="I48" s="82" t="str">
        <f t="shared" si="1"/>
        <v/>
      </c>
      <c r="J48" s="82" t="str">
        <f>IF(女子様式!$AF159="","",女子様式!$AF159)</f>
        <v/>
      </c>
      <c r="K48" s="82" t="str">
        <f>IF(女子様式!$AF160="","",女子様式!$AF160)</f>
        <v/>
      </c>
      <c r="L48" s="82" t="str">
        <f>IF(女子様式!$AF161="","",女子様式!$AF161)</f>
        <v/>
      </c>
    </row>
    <row r="49" spans="1:12">
      <c r="A49" s="82">
        <v>48</v>
      </c>
      <c r="B49" s="82" t="str">
        <f>IF(女子様式!$C162="","",IF(女子様式!$C162="@","@",女子様式!$C162))</f>
        <v/>
      </c>
      <c r="C49" s="82" t="str">
        <f>IF(女子様式!$C162="","",IF($B49="@","@",$B49+200000000))</f>
        <v/>
      </c>
      <c r="D49" s="82" t="str">
        <f>IF(女子様式!D162="","",女子様式!$D162)</f>
        <v/>
      </c>
      <c r="E49" s="82" t="str">
        <f>IF($C49="","",女子様式!$G162)</f>
        <v/>
      </c>
      <c r="F49" s="82" t="str">
        <f t="shared" si="0"/>
        <v/>
      </c>
      <c r="G49" s="84" t="str">
        <f>IF($C49="","",VLOOKUP(基本登録情報!$C$7,登録データ!$I$3:$L$100,3,FALSE))</f>
        <v/>
      </c>
      <c r="H49" s="84" t="str">
        <f ca="1">IF($D49="","",VLOOKUP(OFFSET(女子様式!$L$18,3*A49,0),登録データ!$AM$2:$AN$48,2,FALSE))</f>
        <v/>
      </c>
      <c r="I49" s="82" t="str">
        <f t="shared" si="1"/>
        <v/>
      </c>
      <c r="J49" s="82" t="str">
        <f>IF(女子様式!$AF162="","",女子様式!$AF162)</f>
        <v/>
      </c>
      <c r="K49" s="82" t="str">
        <f>IF(女子様式!$AF163="","",女子様式!$AF163)</f>
        <v/>
      </c>
      <c r="L49" s="82" t="str">
        <f>IF(女子様式!$AF164="","",女子様式!$AF164)</f>
        <v/>
      </c>
    </row>
    <row r="50" spans="1:12">
      <c r="A50" s="82">
        <v>49</v>
      </c>
      <c r="B50" s="82" t="str">
        <f>IF(女子様式!$C165="","",IF(女子様式!$C165="@","@",女子様式!$C165))</f>
        <v/>
      </c>
      <c r="C50" s="82" t="str">
        <f>IF(女子様式!$C165="","",IF($B50="@","@",$B50+200000000))</f>
        <v/>
      </c>
      <c r="D50" s="82" t="str">
        <f>IF(女子様式!D165="","",女子様式!$D165)</f>
        <v/>
      </c>
      <c r="E50" s="82" t="str">
        <f>IF($C50="","",女子様式!$G165)</f>
        <v/>
      </c>
      <c r="F50" s="82" t="str">
        <f t="shared" si="0"/>
        <v/>
      </c>
      <c r="G50" s="84" t="str">
        <f>IF($C50="","",VLOOKUP(基本登録情報!$C$7,登録データ!$I$3:$L$100,3,FALSE))</f>
        <v/>
      </c>
      <c r="H50" s="84" t="str">
        <f ca="1">IF($D50="","",VLOOKUP(OFFSET(女子様式!$L$18,3*A50,0),登録データ!$AM$2:$AN$48,2,FALSE))</f>
        <v/>
      </c>
      <c r="I50" s="82" t="str">
        <f t="shared" si="1"/>
        <v/>
      </c>
      <c r="J50" s="82" t="str">
        <f>IF(女子様式!$AF165="","",女子様式!$AF165)</f>
        <v/>
      </c>
      <c r="K50" s="82" t="str">
        <f>IF(女子様式!$AF166="","",女子様式!$AF166)</f>
        <v/>
      </c>
      <c r="L50" s="82" t="str">
        <f>IF(女子様式!$AF167="","",女子様式!$AF167)</f>
        <v/>
      </c>
    </row>
    <row r="51" spans="1:12">
      <c r="A51" s="82">
        <v>50</v>
      </c>
      <c r="B51" s="82" t="str">
        <f>IF(女子様式!$C168="","",IF(女子様式!$C168="@","@",女子様式!$C168))</f>
        <v/>
      </c>
      <c r="C51" s="82" t="str">
        <f>IF(女子様式!$C168="","",IF($B51="@","@",$B51+200000000))</f>
        <v/>
      </c>
      <c r="D51" s="82" t="str">
        <f>IF(女子様式!D168="","",女子様式!$D168)</f>
        <v/>
      </c>
      <c r="E51" s="82" t="str">
        <f>IF($C51="","",女子様式!$G168)</f>
        <v/>
      </c>
      <c r="F51" s="82" t="str">
        <f t="shared" si="0"/>
        <v/>
      </c>
      <c r="G51" s="84" t="str">
        <f>IF($C51="","",VLOOKUP(基本登録情報!$C$7,登録データ!$I$3:$L$100,3,FALSE))</f>
        <v/>
      </c>
      <c r="H51" s="84" t="str">
        <f ca="1">IF($D51="","",VLOOKUP(OFFSET(女子様式!$L$18,3*A51,0),登録データ!$AM$2:$AN$48,2,FALSE))</f>
        <v/>
      </c>
      <c r="I51" s="82" t="str">
        <f t="shared" si="1"/>
        <v/>
      </c>
      <c r="J51" s="82" t="str">
        <f>IF(女子様式!$AF168="","",女子様式!$AF168)</f>
        <v/>
      </c>
      <c r="K51" s="82" t="str">
        <f>IF(女子様式!$AF169="","",女子様式!$AF169)</f>
        <v/>
      </c>
      <c r="L51" s="82" t="str">
        <f>IF(女子様式!$AF170="","",女子様式!$AF170)</f>
        <v/>
      </c>
    </row>
    <row r="52" spans="1:12">
      <c r="A52" s="82">
        <v>51</v>
      </c>
      <c r="B52" s="82" t="str">
        <f>IF(女子様式!$C171="","",IF(女子様式!$C171="@","@",女子様式!$C171))</f>
        <v/>
      </c>
      <c r="C52" s="82" t="str">
        <f>IF(女子様式!$C171="","",IF($B52="@","@",$B52+200000000))</f>
        <v/>
      </c>
      <c r="D52" s="82" t="str">
        <f>IF(女子様式!D171="","",女子様式!$D171)</f>
        <v/>
      </c>
      <c r="E52" s="82" t="str">
        <f>IF($C52="","",女子様式!$G171)</f>
        <v/>
      </c>
      <c r="F52" s="82" t="str">
        <f t="shared" si="0"/>
        <v/>
      </c>
      <c r="G52" s="84" t="str">
        <f>IF($C52="","",VLOOKUP(基本登録情報!$C$7,登録データ!$I$3:$L$100,3,FALSE))</f>
        <v/>
      </c>
      <c r="H52" s="84" t="str">
        <f ca="1">IF($D52="","",VLOOKUP(OFFSET(女子様式!$L$18,3*A52,0),登録データ!$AM$2:$AN$48,2,FALSE))</f>
        <v/>
      </c>
      <c r="I52" s="82" t="str">
        <f t="shared" si="1"/>
        <v/>
      </c>
      <c r="J52" s="82" t="str">
        <f>IF(女子様式!$AF171="","",女子様式!$AF171)</f>
        <v/>
      </c>
      <c r="K52" s="82" t="str">
        <f>IF(女子様式!$AF172="","",女子様式!$AF172)</f>
        <v/>
      </c>
      <c r="L52" s="82" t="str">
        <f>IF(女子様式!$AF173="","",女子様式!$AF173)</f>
        <v/>
      </c>
    </row>
    <row r="53" spans="1:12">
      <c r="A53" s="82">
        <v>52</v>
      </c>
      <c r="B53" s="82" t="str">
        <f>IF(女子様式!$C174="","",IF(女子様式!$C174="@","@",女子様式!$C174))</f>
        <v/>
      </c>
      <c r="C53" s="82" t="str">
        <f>IF(女子様式!$C174="","",IF($B53="@","@",$B53+200000000))</f>
        <v/>
      </c>
      <c r="D53" s="82" t="str">
        <f>IF(女子様式!D174="","",女子様式!$D174)</f>
        <v/>
      </c>
      <c r="E53" s="82" t="str">
        <f>IF($C53="","",女子様式!$G174)</f>
        <v/>
      </c>
      <c r="F53" s="82" t="str">
        <f t="shared" si="0"/>
        <v/>
      </c>
      <c r="G53" s="84" t="str">
        <f>IF($C53="","",VLOOKUP(基本登録情報!$C$7,登録データ!$I$3:$L$100,3,FALSE))</f>
        <v/>
      </c>
      <c r="H53" s="84" t="str">
        <f ca="1">IF($D53="","",VLOOKUP(OFFSET(女子様式!$L$18,3*A53,0),登録データ!$AM$2:$AN$48,2,FALSE))</f>
        <v/>
      </c>
      <c r="I53" s="82" t="str">
        <f t="shared" si="1"/>
        <v/>
      </c>
      <c r="J53" s="82" t="str">
        <f>IF(女子様式!$AF174="","",女子様式!$AF174)</f>
        <v/>
      </c>
      <c r="K53" s="82" t="str">
        <f>IF(女子様式!$AF175="","",女子様式!$AF175)</f>
        <v/>
      </c>
      <c r="L53" s="82" t="str">
        <f>IF(女子様式!$AF176="","",女子様式!$AF176)</f>
        <v/>
      </c>
    </row>
    <row r="54" spans="1:12">
      <c r="A54" s="82">
        <v>53</v>
      </c>
      <c r="B54" s="82" t="str">
        <f>IF(女子様式!$C177="","",IF(女子様式!$C177="@","@",女子様式!$C177))</f>
        <v/>
      </c>
      <c r="C54" s="82" t="str">
        <f>IF(女子様式!$C177="","",IF($B54="@","@",$B54+200000000))</f>
        <v/>
      </c>
      <c r="D54" s="82" t="str">
        <f>IF(女子様式!D177="","",女子様式!$D177)</f>
        <v/>
      </c>
      <c r="E54" s="82" t="str">
        <f>IF($C54="","",女子様式!$G177)</f>
        <v/>
      </c>
      <c r="F54" s="82" t="str">
        <f t="shared" si="0"/>
        <v/>
      </c>
      <c r="G54" s="84" t="str">
        <f>IF($C54="","",VLOOKUP(基本登録情報!$C$7,登録データ!$I$3:$L$100,3,FALSE))</f>
        <v/>
      </c>
      <c r="H54" s="84" t="str">
        <f ca="1">IF($D54="","",VLOOKUP(OFFSET(女子様式!$L$18,3*A54,0),登録データ!$AM$2:$AN$48,2,FALSE))</f>
        <v/>
      </c>
      <c r="I54" s="82" t="str">
        <f t="shared" si="1"/>
        <v/>
      </c>
      <c r="J54" s="82" t="str">
        <f>IF(女子様式!$AF177="","",女子様式!$AF177)</f>
        <v/>
      </c>
      <c r="K54" s="82" t="str">
        <f>IF(女子様式!$AF178="","",女子様式!$AF178)</f>
        <v/>
      </c>
      <c r="L54" s="82" t="str">
        <f>IF(女子様式!$AF179="","",女子様式!$AF179)</f>
        <v/>
      </c>
    </row>
    <row r="55" spans="1:12">
      <c r="A55" s="82">
        <v>54</v>
      </c>
      <c r="B55" s="82" t="str">
        <f>IF(女子様式!$C180="","",IF(女子様式!$C180="@","@",女子様式!$C180))</f>
        <v/>
      </c>
      <c r="C55" s="82" t="str">
        <f>IF(女子様式!$C180="","",IF($B55="@","@",$B55+200000000))</f>
        <v/>
      </c>
      <c r="D55" s="82" t="str">
        <f>IF(女子様式!D180="","",女子様式!$D180)</f>
        <v/>
      </c>
      <c r="E55" s="82" t="str">
        <f>IF($C55="","",女子様式!$G180)</f>
        <v/>
      </c>
      <c r="F55" s="82" t="str">
        <f t="shared" si="0"/>
        <v/>
      </c>
      <c r="G55" s="84" t="str">
        <f>IF($C55="","",VLOOKUP(基本登録情報!$C$7,登録データ!$I$3:$L$100,3,FALSE))</f>
        <v/>
      </c>
      <c r="H55" s="84" t="str">
        <f ca="1">IF($D55="","",VLOOKUP(OFFSET(女子様式!$L$18,3*A55,0),登録データ!$AM$2:$AN$48,2,FALSE))</f>
        <v/>
      </c>
      <c r="I55" s="82" t="str">
        <f t="shared" si="1"/>
        <v/>
      </c>
      <c r="J55" s="82" t="str">
        <f>IF(女子様式!$AF180="","",女子様式!$AF180)</f>
        <v/>
      </c>
      <c r="K55" s="82" t="str">
        <f>IF(女子様式!$AF181="","",女子様式!$AF181)</f>
        <v/>
      </c>
      <c r="L55" s="82" t="str">
        <f>IF(女子様式!$AF182="","",女子様式!$AF182)</f>
        <v/>
      </c>
    </row>
    <row r="56" spans="1:12">
      <c r="A56" s="82">
        <v>55</v>
      </c>
      <c r="B56" s="82" t="str">
        <f>IF(女子様式!$C183="","",IF(女子様式!$C183="@","@",女子様式!$C183))</f>
        <v/>
      </c>
      <c r="C56" s="82" t="str">
        <f>IF(女子様式!$C183="","",IF($B56="@","@",$B56+200000000))</f>
        <v/>
      </c>
      <c r="D56" s="82" t="str">
        <f>IF(女子様式!D183="","",女子様式!$D183)</f>
        <v/>
      </c>
      <c r="E56" s="82" t="str">
        <f>IF($C56="","",女子様式!$G183)</f>
        <v/>
      </c>
      <c r="F56" s="82" t="str">
        <f t="shared" si="0"/>
        <v/>
      </c>
      <c r="G56" s="84" t="str">
        <f>IF($C56="","",VLOOKUP(基本登録情報!$C$7,登録データ!$I$3:$L$100,3,FALSE))</f>
        <v/>
      </c>
      <c r="H56" s="84" t="str">
        <f ca="1">IF($D56="","",VLOOKUP(OFFSET(女子様式!$L$18,3*A56,0),登録データ!$AM$2:$AN$48,2,FALSE))</f>
        <v/>
      </c>
      <c r="I56" s="82" t="str">
        <f t="shared" si="1"/>
        <v/>
      </c>
      <c r="J56" s="82" t="str">
        <f>IF(女子様式!$AF183="","",女子様式!$AF183)</f>
        <v/>
      </c>
      <c r="K56" s="82" t="str">
        <f>IF(女子様式!$AF184="","",女子様式!$AF184)</f>
        <v/>
      </c>
      <c r="L56" s="82" t="str">
        <f>IF(女子様式!$AF185="","",女子様式!$AF185)</f>
        <v/>
      </c>
    </row>
    <row r="57" spans="1:12">
      <c r="A57" s="82">
        <v>56</v>
      </c>
      <c r="B57" s="82" t="str">
        <f>IF(女子様式!$C186="","",IF(女子様式!$C186="@","@",女子様式!$C186))</f>
        <v/>
      </c>
      <c r="C57" s="82" t="str">
        <f>IF(女子様式!$C186="","",IF($B57="@","@",$B57+200000000))</f>
        <v/>
      </c>
      <c r="D57" s="82" t="str">
        <f>IF(女子様式!D186="","",女子様式!$D186)</f>
        <v/>
      </c>
      <c r="E57" s="82" t="str">
        <f>IF($C57="","",女子様式!$G186)</f>
        <v/>
      </c>
      <c r="F57" s="82" t="str">
        <f t="shared" si="0"/>
        <v/>
      </c>
      <c r="G57" s="84" t="str">
        <f>IF($C57="","",VLOOKUP(基本登録情報!$C$7,登録データ!$I$3:$L$100,3,FALSE))</f>
        <v/>
      </c>
      <c r="H57" s="84" t="str">
        <f ca="1">IF($D57="","",VLOOKUP(OFFSET(女子様式!$L$18,3*A57,0),登録データ!$AM$2:$AN$48,2,FALSE))</f>
        <v/>
      </c>
      <c r="I57" s="82" t="str">
        <f t="shared" si="1"/>
        <v/>
      </c>
      <c r="J57" s="82" t="str">
        <f>IF(女子様式!$AF186="","",女子様式!$AF186)</f>
        <v/>
      </c>
      <c r="K57" s="82" t="str">
        <f>IF(女子様式!$AF187="","",女子様式!$AF187)</f>
        <v/>
      </c>
      <c r="L57" s="82" t="str">
        <f>IF(女子様式!$AF188="","",女子様式!$AF188)</f>
        <v/>
      </c>
    </row>
    <row r="58" spans="1:12">
      <c r="A58" s="82">
        <v>57</v>
      </c>
      <c r="B58" s="82" t="str">
        <f>IF(女子様式!$C189="","",IF(女子様式!$C189="@","@",女子様式!$C189))</f>
        <v/>
      </c>
      <c r="C58" s="82" t="str">
        <f>IF(女子様式!$C189="","",IF($B58="@","@",$B58+200000000))</f>
        <v/>
      </c>
      <c r="D58" s="82" t="str">
        <f>IF(女子様式!D189="","",女子様式!$D189)</f>
        <v/>
      </c>
      <c r="E58" s="82" t="str">
        <f>IF($C58="","",女子様式!$G189)</f>
        <v/>
      </c>
      <c r="F58" s="82" t="str">
        <f t="shared" si="0"/>
        <v/>
      </c>
      <c r="G58" s="84" t="str">
        <f>IF($C58="","",VLOOKUP(基本登録情報!$C$7,登録データ!$I$3:$L$100,3,FALSE))</f>
        <v/>
      </c>
      <c r="H58" s="84" t="str">
        <f ca="1">IF($D58="","",VLOOKUP(OFFSET(女子様式!$L$18,3*A58,0),登録データ!$AM$2:$AN$48,2,FALSE))</f>
        <v/>
      </c>
      <c r="I58" s="82" t="str">
        <f t="shared" si="1"/>
        <v/>
      </c>
      <c r="J58" s="82" t="str">
        <f>IF(女子様式!$AF189="","",女子様式!$AF189)</f>
        <v/>
      </c>
      <c r="K58" s="82" t="str">
        <f>IF(女子様式!$AF190="","",女子様式!$AF190)</f>
        <v/>
      </c>
      <c r="L58" s="82" t="str">
        <f>IF(女子様式!$AF191="","",女子様式!$AF191)</f>
        <v/>
      </c>
    </row>
    <row r="59" spans="1:12">
      <c r="A59" s="82">
        <v>58</v>
      </c>
      <c r="B59" s="82" t="str">
        <f>IF(女子様式!$C192="","",IF(女子様式!$C192="@","@",女子様式!$C192))</f>
        <v/>
      </c>
      <c r="C59" s="82" t="str">
        <f>IF(女子様式!$C192="","",IF($B59="@","@",$B59+200000000))</f>
        <v/>
      </c>
      <c r="D59" s="82" t="str">
        <f>IF(女子様式!D192="","",女子様式!$D192)</f>
        <v/>
      </c>
      <c r="E59" s="82" t="str">
        <f>IF($C59="","",女子様式!$G192)</f>
        <v/>
      </c>
      <c r="F59" s="82" t="str">
        <f t="shared" si="0"/>
        <v/>
      </c>
      <c r="G59" s="84" t="str">
        <f>IF($C59="","",VLOOKUP(基本登録情報!$C$7,登録データ!$I$3:$L$100,3,FALSE))</f>
        <v/>
      </c>
      <c r="H59" s="84" t="str">
        <f ca="1">IF($D59="","",VLOOKUP(OFFSET(女子様式!$L$18,3*A59,0),登録データ!$AM$2:$AN$48,2,FALSE))</f>
        <v/>
      </c>
      <c r="I59" s="82" t="str">
        <f t="shared" si="1"/>
        <v/>
      </c>
      <c r="J59" s="82" t="str">
        <f>IF(女子様式!$AF192="","",女子様式!$AF192)</f>
        <v/>
      </c>
      <c r="K59" s="82" t="str">
        <f>IF(女子様式!$AF193="","",女子様式!$AF193)</f>
        <v/>
      </c>
      <c r="L59" s="82" t="str">
        <f>IF(女子様式!$AF194="","",女子様式!$AF194)</f>
        <v/>
      </c>
    </row>
    <row r="60" spans="1:12">
      <c r="A60" s="82">
        <v>59</v>
      </c>
      <c r="B60" s="82" t="str">
        <f>IF(女子様式!$C195="","",IF(女子様式!$C195="@","@",女子様式!$C195))</f>
        <v/>
      </c>
      <c r="C60" s="82" t="str">
        <f>IF(女子様式!$C195="","",IF($B60="@","@",$B60+200000000))</f>
        <v/>
      </c>
      <c r="D60" s="82" t="str">
        <f>IF(女子様式!D195="","",女子様式!$D195)</f>
        <v/>
      </c>
      <c r="E60" s="82" t="str">
        <f>IF($C60="","",女子様式!$G195)</f>
        <v/>
      </c>
      <c r="F60" s="82" t="str">
        <f t="shared" si="0"/>
        <v/>
      </c>
      <c r="G60" s="84" t="str">
        <f>IF($C60="","",VLOOKUP(基本登録情報!$C$7,登録データ!$I$3:$L$100,3,FALSE))</f>
        <v/>
      </c>
      <c r="H60" s="84" t="str">
        <f ca="1">IF($D60="","",VLOOKUP(OFFSET(女子様式!$L$18,3*A60,0),登録データ!$AM$2:$AN$48,2,FALSE))</f>
        <v/>
      </c>
      <c r="I60" s="82" t="str">
        <f t="shared" si="1"/>
        <v/>
      </c>
      <c r="J60" s="82" t="str">
        <f>IF(女子様式!$AF195="","",女子様式!$AF195)</f>
        <v/>
      </c>
      <c r="K60" s="82" t="str">
        <f>IF(女子様式!$AF196="","",女子様式!$AF196)</f>
        <v/>
      </c>
      <c r="L60" s="82" t="str">
        <f>IF(女子様式!$AF197="","",女子様式!$AF197)</f>
        <v/>
      </c>
    </row>
    <row r="61" spans="1:12">
      <c r="A61" s="82">
        <v>60</v>
      </c>
      <c r="B61" s="82" t="str">
        <f>IF(女子様式!$C198="","",IF(女子様式!$C198="@","@",女子様式!$C198))</f>
        <v/>
      </c>
      <c r="C61" s="82" t="str">
        <f>IF(女子様式!$C198="","",IF($B61="@","@",$B61+200000000))</f>
        <v/>
      </c>
      <c r="D61" s="82" t="str">
        <f>IF(女子様式!D198="","",女子様式!$D198)</f>
        <v/>
      </c>
      <c r="E61" s="82" t="str">
        <f>IF($C61="","",女子様式!$G198)</f>
        <v/>
      </c>
      <c r="F61" s="82" t="str">
        <f t="shared" si="0"/>
        <v/>
      </c>
      <c r="G61" s="84" t="str">
        <f>IF($C61="","",VLOOKUP(基本登録情報!$C$7,登録データ!$I$3:$L$100,3,FALSE))</f>
        <v/>
      </c>
      <c r="H61" s="84" t="str">
        <f ca="1">IF($D61="","",VLOOKUP(OFFSET(女子様式!$L$18,3*A61,0),登録データ!$AM$2:$AN$48,2,FALSE))</f>
        <v/>
      </c>
      <c r="I61" s="82" t="str">
        <f t="shared" si="1"/>
        <v/>
      </c>
      <c r="J61" s="82" t="str">
        <f>IF(女子様式!$AF198="","",女子様式!$AF198)</f>
        <v/>
      </c>
      <c r="K61" s="82" t="str">
        <f>IF(女子様式!$AF199="","",女子様式!$AF199)</f>
        <v/>
      </c>
      <c r="L61" s="82" t="str">
        <f>IF(女子様式!$AF200="","",女子様式!$AF200)</f>
        <v/>
      </c>
    </row>
    <row r="62" spans="1:12">
      <c r="A62" s="82">
        <v>61</v>
      </c>
      <c r="B62" s="82" t="str">
        <f>IF(女子様式!$C201="","",IF(女子様式!$C201="@","@",女子様式!$C201))</f>
        <v/>
      </c>
      <c r="C62" s="82" t="str">
        <f>IF(女子様式!$C201="","",IF($B62="@","@",$B62+200000000))</f>
        <v/>
      </c>
      <c r="D62" s="82" t="str">
        <f>IF(女子様式!D201="","",女子様式!$D201)</f>
        <v/>
      </c>
      <c r="E62" s="82" t="str">
        <f>IF($C62="","",女子様式!$G201)</f>
        <v/>
      </c>
      <c r="F62" s="82" t="str">
        <f t="shared" si="0"/>
        <v/>
      </c>
      <c r="G62" s="84" t="str">
        <f>IF($C62="","",VLOOKUP(基本登録情報!$C$7,登録データ!$I$3:$L$100,3,FALSE))</f>
        <v/>
      </c>
      <c r="H62" s="84" t="str">
        <f ca="1">IF($D62="","",VLOOKUP(OFFSET(女子様式!$L$18,3*A62,0),登録データ!$AM$2:$AN$48,2,FALSE))</f>
        <v/>
      </c>
      <c r="I62" s="82" t="str">
        <f t="shared" si="1"/>
        <v/>
      </c>
      <c r="J62" s="82" t="str">
        <f>IF(女子様式!$AF201="","",女子様式!$AF201)</f>
        <v/>
      </c>
      <c r="K62" s="82" t="str">
        <f>IF(女子様式!$AF202="","",女子様式!$AF202)</f>
        <v/>
      </c>
      <c r="L62" s="82" t="str">
        <f>IF(女子様式!$AF203="","",女子様式!$AF203)</f>
        <v/>
      </c>
    </row>
    <row r="63" spans="1:12">
      <c r="A63" s="82">
        <v>62</v>
      </c>
      <c r="B63" s="82" t="str">
        <f>IF(女子様式!$C204="","",IF(女子様式!$C204="@","@",女子様式!$C204))</f>
        <v/>
      </c>
      <c r="C63" s="82" t="str">
        <f>IF(女子様式!$C204="","",IF($B63="@","@",$B63+200000000))</f>
        <v/>
      </c>
      <c r="D63" s="82" t="str">
        <f>IF(女子様式!D204="","",女子様式!$D204)</f>
        <v/>
      </c>
      <c r="E63" s="82" t="str">
        <f>IF($C63="","",女子様式!$G204)</f>
        <v/>
      </c>
      <c r="F63" s="82" t="str">
        <f t="shared" si="0"/>
        <v/>
      </c>
      <c r="G63" s="84" t="str">
        <f>IF($C63="","",VLOOKUP(基本登録情報!$C$7,登録データ!$I$3:$L$100,3,FALSE))</f>
        <v/>
      </c>
      <c r="H63" s="84" t="str">
        <f ca="1">IF($D63="","",VLOOKUP(OFFSET(女子様式!$L$18,3*A63,0),登録データ!$AM$2:$AN$48,2,FALSE))</f>
        <v/>
      </c>
      <c r="I63" s="82" t="str">
        <f t="shared" si="1"/>
        <v/>
      </c>
      <c r="J63" s="82" t="str">
        <f>IF(女子様式!$AF204="","",女子様式!$AF204)</f>
        <v/>
      </c>
      <c r="K63" s="82" t="str">
        <f>IF(女子様式!$AF205="","",女子様式!$AF205)</f>
        <v/>
      </c>
      <c r="L63" s="82" t="str">
        <f>IF(女子様式!$AF206="","",女子様式!$AF206)</f>
        <v/>
      </c>
    </row>
    <row r="64" spans="1:12">
      <c r="A64" s="82">
        <v>63</v>
      </c>
      <c r="B64" s="82" t="str">
        <f>IF(女子様式!$C207="","",IF(女子様式!$C207="@","@",女子様式!$C207))</f>
        <v/>
      </c>
      <c r="C64" s="82" t="str">
        <f>IF(女子様式!$C207="","",IF($B64="@","@",$B64+200000000))</f>
        <v/>
      </c>
      <c r="D64" s="82" t="str">
        <f>IF(女子様式!D207="","",女子様式!$D207)</f>
        <v/>
      </c>
      <c r="E64" s="82" t="str">
        <f>IF($C64="","",女子様式!$G207)</f>
        <v/>
      </c>
      <c r="F64" s="82" t="str">
        <f t="shared" si="0"/>
        <v/>
      </c>
      <c r="G64" s="84" t="str">
        <f>IF($C64="","",VLOOKUP(基本登録情報!$C$7,登録データ!$I$3:$L$100,3,FALSE))</f>
        <v/>
      </c>
      <c r="H64" s="84" t="str">
        <f ca="1">IF($D64="","",VLOOKUP(OFFSET(女子様式!$L$18,3*A64,0),登録データ!$AM$2:$AN$48,2,FALSE))</f>
        <v/>
      </c>
      <c r="I64" s="82" t="str">
        <f t="shared" si="1"/>
        <v/>
      </c>
      <c r="J64" s="82" t="str">
        <f>IF(女子様式!$AF207="","",女子様式!$AF207)</f>
        <v/>
      </c>
      <c r="K64" s="82" t="str">
        <f>IF(女子様式!$AF208="","",女子様式!$AF208)</f>
        <v/>
      </c>
      <c r="L64" s="82" t="str">
        <f>IF(女子様式!$AF209="","",女子様式!$AF209)</f>
        <v/>
      </c>
    </row>
    <row r="65" spans="1:12">
      <c r="A65" s="82">
        <v>64</v>
      </c>
      <c r="B65" s="82" t="str">
        <f>IF(女子様式!$C210="","",IF(女子様式!$C210="@","@",女子様式!$C210))</f>
        <v/>
      </c>
      <c r="C65" s="82" t="str">
        <f>IF(女子様式!$C210="","",IF($B65="@","@",$B65+200000000))</f>
        <v/>
      </c>
      <c r="D65" s="82" t="str">
        <f>IF(女子様式!D210="","",女子様式!$D210)</f>
        <v/>
      </c>
      <c r="E65" s="82" t="str">
        <f>IF($C65="","",女子様式!$G210)</f>
        <v/>
      </c>
      <c r="F65" s="82" t="str">
        <f t="shared" si="0"/>
        <v/>
      </c>
      <c r="G65" s="84" t="str">
        <f>IF($C65="","",VLOOKUP(基本登録情報!$C$7,登録データ!$I$3:$L$100,3,FALSE))</f>
        <v/>
      </c>
      <c r="H65" s="84" t="str">
        <f ca="1">IF($D65="","",VLOOKUP(OFFSET(女子様式!$L$18,3*A65,0),登録データ!$AM$2:$AN$48,2,FALSE))</f>
        <v/>
      </c>
      <c r="I65" s="82" t="str">
        <f t="shared" si="1"/>
        <v/>
      </c>
      <c r="J65" s="82" t="str">
        <f>IF(女子様式!$AF210="","",女子様式!$AF210)</f>
        <v/>
      </c>
      <c r="K65" s="82" t="str">
        <f>IF(女子様式!$AF211="","",女子様式!$AF211)</f>
        <v/>
      </c>
      <c r="L65" s="82" t="str">
        <f>IF(女子様式!$AF212="","",女子様式!$AF212)</f>
        <v/>
      </c>
    </row>
    <row r="66" spans="1:12">
      <c r="A66" s="82">
        <v>65</v>
      </c>
      <c r="B66" s="82" t="str">
        <f>IF(女子様式!$C213="","",IF(女子様式!$C213="@","@",女子様式!$C213))</f>
        <v/>
      </c>
      <c r="C66" s="82" t="str">
        <f>IF(女子様式!$C213="","",IF($B66="@","@",$B66+200000000))</f>
        <v/>
      </c>
      <c r="D66" s="82" t="str">
        <f>IF(女子様式!D213="","",女子様式!$D213)</f>
        <v/>
      </c>
      <c r="E66" s="82" t="str">
        <f>IF($C66="","",女子様式!$G213)</f>
        <v/>
      </c>
      <c r="F66" s="82" t="str">
        <f t="shared" si="0"/>
        <v/>
      </c>
      <c r="G66" s="84" t="str">
        <f>IF($C66="","",VLOOKUP(基本登録情報!$C$7,登録データ!$I$3:$L$100,3,FALSE))</f>
        <v/>
      </c>
      <c r="H66" s="84" t="str">
        <f ca="1">IF($D66="","",VLOOKUP(OFFSET(女子様式!$L$18,3*A66,0),登録データ!$AM$2:$AN$48,2,FALSE))</f>
        <v/>
      </c>
      <c r="I66" s="82" t="str">
        <f t="shared" si="1"/>
        <v/>
      </c>
      <c r="J66" s="82" t="str">
        <f>IF(女子様式!$AF213="","",女子様式!$AF213)</f>
        <v/>
      </c>
      <c r="K66" s="82" t="str">
        <f>IF(女子様式!$AF214="","",女子様式!$AF214)</f>
        <v/>
      </c>
      <c r="L66" s="82" t="str">
        <f>IF(女子様式!$AF215="","",女子様式!$AF215)</f>
        <v/>
      </c>
    </row>
    <row r="67" spans="1:12">
      <c r="A67" s="82">
        <v>66</v>
      </c>
      <c r="B67" s="82" t="str">
        <f>IF(女子様式!$C216="","",IF(女子様式!$C216="@","@",女子様式!$C216))</f>
        <v/>
      </c>
      <c r="C67" s="82" t="str">
        <f>IF(女子様式!$C216="","",IF($B67="@","@",$B67+200000000))</f>
        <v/>
      </c>
      <c r="D67" s="82" t="str">
        <f>IF(女子様式!D216="","",女子様式!$D216)</f>
        <v/>
      </c>
      <c r="E67" s="82" t="str">
        <f>IF($C67="","",女子様式!$G216)</f>
        <v/>
      </c>
      <c r="F67" s="82" t="str">
        <f t="shared" ref="F67:F130" si="2">IF($C67="","",2)</f>
        <v/>
      </c>
      <c r="G67" s="84" t="str">
        <f>IF($C67="","",VLOOKUP(基本登録情報!$C$7,登録データ!$I$3:$L$100,3,FALSE))</f>
        <v/>
      </c>
      <c r="H67" s="84" t="str">
        <f ca="1">IF($D67="","",VLOOKUP(OFFSET(女子様式!$L$18,3*A67,0),登録データ!$AM$2:$AN$48,2,FALSE))</f>
        <v/>
      </c>
      <c r="I67" s="82" t="str">
        <f t="shared" ref="I67:I130" si="3">IF($C67="","",IF($B67="@","@",VALUE(RIGHT($C67,4))))</f>
        <v/>
      </c>
      <c r="J67" s="82" t="str">
        <f>IF(女子様式!$AF216="","",女子様式!$AF216)</f>
        <v/>
      </c>
      <c r="K67" s="82" t="str">
        <f>IF(女子様式!$AF217="","",女子様式!$AF217)</f>
        <v/>
      </c>
      <c r="L67" s="82" t="str">
        <f>IF(女子様式!$AF218="","",女子様式!$AF218)</f>
        <v/>
      </c>
    </row>
    <row r="68" spans="1:12">
      <c r="A68" s="82">
        <v>67</v>
      </c>
      <c r="B68" s="82" t="str">
        <f>IF(女子様式!$C219="","",IF(女子様式!$C219="@","@",女子様式!$C219))</f>
        <v/>
      </c>
      <c r="C68" s="82" t="str">
        <f>IF(女子様式!$C219="","",IF($B68="@","@",$B68+200000000))</f>
        <v/>
      </c>
      <c r="D68" s="82" t="str">
        <f>IF(女子様式!D219="","",女子様式!$D210)</f>
        <v/>
      </c>
      <c r="E68" s="82" t="str">
        <f>IF($C68="","",女子様式!$G219)</f>
        <v/>
      </c>
      <c r="F68" s="82" t="str">
        <f t="shared" si="2"/>
        <v/>
      </c>
      <c r="G68" s="84" t="str">
        <f>IF($C68="","",VLOOKUP(基本登録情報!$C$7,登録データ!$I$3:$L$100,3,FALSE))</f>
        <v/>
      </c>
      <c r="H68" s="84" t="str">
        <f ca="1">IF($D68="","",VLOOKUP(OFFSET(女子様式!$L$18,3*A68,0),登録データ!$AM$2:$AN$48,2,FALSE))</f>
        <v/>
      </c>
      <c r="I68" s="82" t="str">
        <f t="shared" si="3"/>
        <v/>
      </c>
      <c r="J68" s="82" t="str">
        <f>IF(女子様式!$AF219="","",女子様式!$AF219)</f>
        <v/>
      </c>
      <c r="K68" s="82" t="str">
        <f>IF(女子様式!$AF220="","",女子様式!$AF220)</f>
        <v/>
      </c>
      <c r="L68" s="82" t="str">
        <f>IF(女子様式!$AF221="","",女子様式!$AF221)</f>
        <v/>
      </c>
    </row>
    <row r="69" spans="1:12">
      <c r="A69" s="82">
        <v>68</v>
      </c>
      <c r="B69" s="82" t="str">
        <f>IF(女子様式!$C222="","",IF(女子様式!$C222="@","@",女子様式!$C222))</f>
        <v/>
      </c>
      <c r="C69" s="82" t="str">
        <f>IF(女子様式!$C222="","",IF($B69="@","@",$B69+200000000))</f>
        <v/>
      </c>
      <c r="D69" s="82" t="str">
        <f>IF(女子様式!D222="","",女子様式!$D222)</f>
        <v/>
      </c>
      <c r="E69" s="82" t="str">
        <f>IF($C69="","",女子様式!$G222)</f>
        <v/>
      </c>
      <c r="F69" s="82" t="str">
        <f t="shared" si="2"/>
        <v/>
      </c>
      <c r="G69" s="84" t="str">
        <f>IF($C69="","",VLOOKUP(基本登録情報!$C$7,登録データ!$I$3:$L$100,3,FALSE))</f>
        <v/>
      </c>
      <c r="H69" s="84" t="str">
        <f ca="1">IF($D69="","",VLOOKUP(OFFSET(女子様式!$L$18,3*A69,0),登録データ!$AM$2:$AN$48,2,FALSE))</f>
        <v/>
      </c>
      <c r="I69" s="82" t="str">
        <f t="shared" si="3"/>
        <v/>
      </c>
      <c r="J69" s="82" t="str">
        <f>IF(女子様式!$AF222="","",女子様式!$AF222)</f>
        <v/>
      </c>
      <c r="K69" s="82" t="str">
        <f>IF(女子様式!$AF223="","",女子様式!$AF223)</f>
        <v/>
      </c>
      <c r="L69" s="82" t="str">
        <f>IF(女子様式!$AF224="","",女子様式!$AF224)</f>
        <v/>
      </c>
    </row>
    <row r="70" spans="1:12">
      <c r="A70" s="82">
        <v>69</v>
      </c>
      <c r="B70" s="82" t="str">
        <f>IF(女子様式!$C225="","",IF(女子様式!$C225="@","@",女子様式!$C225))</f>
        <v/>
      </c>
      <c r="C70" s="82" t="str">
        <f>IF(女子様式!$C225="","",IF($B70="@","@",$B70+200000000))</f>
        <v/>
      </c>
      <c r="D70" s="82" t="str">
        <f>IF(女子様式!D225="","",女子様式!$D225)</f>
        <v/>
      </c>
      <c r="E70" s="82" t="str">
        <f>IF($C70="","",女子様式!$G225)</f>
        <v/>
      </c>
      <c r="F70" s="82" t="str">
        <f t="shared" si="2"/>
        <v/>
      </c>
      <c r="G70" s="84" t="str">
        <f>IF($C70="","",VLOOKUP(基本登録情報!$C$7,登録データ!$I$3:$L$100,3,FALSE))</f>
        <v/>
      </c>
      <c r="H70" s="84" t="str">
        <f ca="1">IF($D70="","",VLOOKUP(OFFSET(女子様式!$L$18,3*A70,0),登録データ!$AM$2:$AN$48,2,FALSE))</f>
        <v/>
      </c>
      <c r="I70" s="82" t="str">
        <f t="shared" si="3"/>
        <v/>
      </c>
      <c r="J70" s="82" t="str">
        <f>IF(女子様式!$AF225="","",女子様式!$AF225)</f>
        <v/>
      </c>
      <c r="K70" s="82" t="str">
        <f>IF(女子様式!$AF226="","",女子様式!$AF226)</f>
        <v/>
      </c>
      <c r="L70" s="82" t="str">
        <f>IF(女子様式!$AF227="","",女子様式!$AF227)</f>
        <v/>
      </c>
    </row>
    <row r="71" spans="1:12">
      <c r="A71" s="82">
        <v>70</v>
      </c>
      <c r="B71" s="82" t="str">
        <f>IF(女子様式!$C228="","",IF(女子様式!$C228="@","@",女子様式!$C228))</f>
        <v/>
      </c>
      <c r="C71" s="82" t="str">
        <f>IF(女子様式!$C228="","",IF($B71="@","@",$B71+200000000))</f>
        <v/>
      </c>
      <c r="D71" s="82" t="str">
        <f>IF(女子様式!D228="","",女子様式!$D228)</f>
        <v/>
      </c>
      <c r="E71" s="82" t="str">
        <f>IF($C71="","",女子様式!$G228)</f>
        <v/>
      </c>
      <c r="F71" s="82" t="str">
        <f t="shared" si="2"/>
        <v/>
      </c>
      <c r="G71" s="84" t="str">
        <f>IF($C71="","",VLOOKUP(基本登録情報!$C$7,登録データ!$I$3:$L$100,3,FALSE))</f>
        <v/>
      </c>
      <c r="H71" s="84" t="str">
        <f ca="1">IF($D71="","",VLOOKUP(OFFSET(女子様式!$L$18,3*A71,0),登録データ!$AM$2:$AN$48,2,FALSE))</f>
        <v/>
      </c>
      <c r="I71" s="82" t="str">
        <f t="shared" si="3"/>
        <v/>
      </c>
      <c r="J71" s="82" t="str">
        <f>IF(女子様式!$AF228="","",女子様式!$AF228)</f>
        <v/>
      </c>
      <c r="K71" s="82" t="str">
        <f>IF(女子様式!$AF229="","",女子様式!$AF229)</f>
        <v/>
      </c>
      <c r="L71" s="82" t="str">
        <f>IF(女子様式!$AF230="","",女子様式!$AF230)</f>
        <v/>
      </c>
    </row>
    <row r="72" spans="1:12">
      <c r="A72" s="82">
        <v>71</v>
      </c>
      <c r="B72" s="82" t="str">
        <f>IF(女子様式!$C231="","",IF(女子様式!$C231="@","@",女子様式!$C231))</f>
        <v/>
      </c>
      <c r="C72" s="82" t="str">
        <f>IF(女子様式!$C231="","",IF($B72="@","@",$B72+200000000))</f>
        <v/>
      </c>
      <c r="D72" s="82" t="str">
        <f>IF(女子様式!D231="","",女子様式!$D231)</f>
        <v/>
      </c>
      <c r="E72" s="82" t="str">
        <f>IF($C72="","",女子様式!$G231)</f>
        <v/>
      </c>
      <c r="F72" s="82" t="str">
        <f t="shared" si="2"/>
        <v/>
      </c>
      <c r="G72" s="84" t="str">
        <f>IF($C72="","",VLOOKUP(基本登録情報!$C$7,登録データ!$I$3:$L$100,3,FALSE))</f>
        <v/>
      </c>
      <c r="H72" s="84" t="str">
        <f ca="1">IF($D72="","",VLOOKUP(OFFSET(女子様式!$L$18,3*A72,0),登録データ!$AM$2:$AN$48,2,FALSE))</f>
        <v/>
      </c>
      <c r="I72" s="82" t="str">
        <f t="shared" si="3"/>
        <v/>
      </c>
      <c r="J72" s="82" t="str">
        <f>IF(女子様式!$AF231="","",女子様式!$AF231)</f>
        <v/>
      </c>
      <c r="K72" s="82" t="str">
        <f>IF(女子様式!$AF232="","",女子様式!$AF232)</f>
        <v/>
      </c>
      <c r="L72" s="82" t="str">
        <f>IF(女子様式!$AF233="","",女子様式!$AF233)</f>
        <v/>
      </c>
    </row>
    <row r="73" spans="1:12">
      <c r="A73" s="82">
        <v>72</v>
      </c>
      <c r="B73" s="82" t="str">
        <f>IF(女子様式!$C234="","",IF(女子様式!$C234="@","@",女子様式!$C234))</f>
        <v/>
      </c>
      <c r="C73" s="82" t="str">
        <f>IF(女子様式!$C234="","",IF($B73="@","@",$B73+200000000))</f>
        <v/>
      </c>
      <c r="D73" s="82" t="str">
        <f>IF(女子様式!D234="","",女子様式!$D234)</f>
        <v/>
      </c>
      <c r="E73" s="82" t="str">
        <f>IF($C73="","",女子様式!$G234)</f>
        <v/>
      </c>
      <c r="F73" s="82" t="str">
        <f t="shared" si="2"/>
        <v/>
      </c>
      <c r="G73" s="84" t="str">
        <f>IF($C73="","",VLOOKUP(基本登録情報!$C$7,登録データ!$I$3:$L$100,3,FALSE))</f>
        <v/>
      </c>
      <c r="H73" s="84" t="str">
        <f ca="1">IF($D73="","",VLOOKUP(OFFSET(女子様式!$L$18,3*A73,0),登録データ!$AM$2:$AN$48,2,FALSE))</f>
        <v/>
      </c>
      <c r="I73" s="82" t="str">
        <f t="shared" si="3"/>
        <v/>
      </c>
      <c r="J73" s="82" t="str">
        <f>IF(女子様式!$AF234="","",女子様式!$AF234)</f>
        <v/>
      </c>
      <c r="K73" s="82" t="str">
        <f>IF(女子様式!$AF235="","",女子様式!$AF235)</f>
        <v/>
      </c>
      <c r="L73" s="82" t="str">
        <f>IF(女子様式!$AF236="","",女子様式!$AF236)</f>
        <v/>
      </c>
    </row>
    <row r="74" spans="1:12">
      <c r="A74" s="82">
        <v>73</v>
      </c>
      <c r="B74" s="82" t="str">
        <f>IF(女子様式!$C237="","",IF(女子様式!$C237="@","@",女子様式!$C237))</f>
        <v/>
      </c>
      <c r="C74" s="82" t="str">
        <f>IF(女子様式!$C237="","",IF($B74="@","@",$B74+200000000))</f>
        <v/>
      </c>
      <c r="D74" s="82" t="str">
        <f>IF(女子様式!D237="","",女子様式!$D237)</f>
        <v/>
      </c>
      <c r="E74" s="82" t="str">
        <f>IF($C74="","",女子様式!$G237)</f>
        <v/>
      </c>
      <c r="F74" s="82" t="str">
        <f t="shared" si="2"/>
        <v/>
      </c>
      <c r="G74" s="84" t="str">
        <f>IF($C74="","",VLOOKUP(基本登録情報!$C$7,登録データ!$I$3:$L$100,3,FALSE))</f>
        <v/>
      </c>
      <c r="H74" s="84" t="str">
        <f ca="1">IF($D74="","",VLOOKUP(OFFSET(女子様式!$L$18,3*A74,0),登録データ!$AM$2:$AN$48,2,FALSE))</f>
        <v/>
      </c>
      <c r="I74" s="82" t="str">
        <f t="shared" si="3"/>
        <v/>
      </c>
      <c r="J74" s="82" t="str">
        <f>IF(女子様式!$AF237="","",女子様式!$AF237)</f>
        <v/>
      </c>
      <c r="K74" s="82" t="str">
        <f>IF(女子様式!$AF238="","",女子様式!$AF238)</f>
        <v/>
      </c>
      <c r="L74" s="82" t="str">
        <f>IF(女子様式!$AF239="","",女子様式!$AF239)</f>
        <v/>
      </c>
    </row>
    <row r="75" spans="1:12">
      <c r="A75" s="82">
        <v>74</v>
      </c>
      <c r="B75" s="82" t="str">
        <f>IF(女子様式!$C240="","",IF(女子様式!$C240="@","@",女子様式!$C240))</f>
        <v/>
      </c>
      <c r="C75" s="82" t="str">
        <f>IF(女子様式!$C240="","",IF($B75="@","@",$B75+200000000))</f>
        <v/>
      </c>
      <c r="D75" s="82" t="str">
        <f>IF(女子様式!D240="","",女子様式!$D240)</f>
        <v/>
      </c>
      <c r="E75" s="82" t="str">
        <f>IF($C75="","",女子様式!$G240)</f>
        <v/>
      </c>
      <c r="F75" s="82" t="str">
        <f t="shared" si="2"/>
        <v/>
      </c>
      <c r="G75" s="84" t="str">
        <f>IF($C75="","",VLOOKUP(基本登録情報!$C$7,登録データ!$I$3:$L$100,3,FALSE))</f>
        <v/>
      </c>
      <c r="H75" s="84" t="str">
        <f ca="1">IF($D75="","",VLOOKUP(OFFSET(女子様式!$L$18,3*A75,0),登録データ!$AM$2:$AN$48,2,FALSE))</f>
        <v/>
      </c>
      <c r="I75" s="82" t="str">
        <f t="shared" si="3"/>
        <v/>
      </c>
      <c r="J75" s="82" t="str">
        <f>IF(女子様式!$AF240="","",女子様式!$AF240)</f>
        <v/>
      </c>
      <c r="K75" s="82" t="str">
        <f>IF(女子様式!$AF241="","",女子様式!$AF241)</f>
        <v/>
      </c>
      <c r="L75" s="82" t="str">
        <f>IF(女子様式!$AF242="","",女子様式!$AF242)</f>
        <v/>
      </c>
    </row>
    <row r="76" spans="1:12">
      <c r="A76" s="82">
        <v>75</v>
      </c>
      <c r="B76" s="82" t="str">
        <f>IF(女子様式!$C243="","",IF(女子様式!$C243="@","@",女子様式!$C243))</f>
        <v/>
      </c>
      <c r="C76" s="82" t="str">
        <f>IF(女子様式!$C243="","",IF($B76="@","@",$B76+200000000))</f>
        <v/>
      </c>
      <c r="D76" s="82" t="str">
        <f>IF(女子様式!D243="","",女子様式!$D243)</f>
        <v/>
      </c>
      <c r="E76" s="82" t="str">
        <f>IF($C76="","",女子様式!$G243)</f>
        <v/>
      </c>
      <c r="F76" s="82" t="str">
        <f t="shared" si="2"/>
        <v/>
      </c>
      <c r="G76" s="84" t="str">
        <f>IF($C76="","",VLOOKUP(基本登録情報!$C$7,登録データ!$I$3:$L$100,3,FALSE))</f>
        <v/>
      </c>
      <c r="H76" s="84" t="str">
        <f ca="1">IF($D76="","",VLOOKUP(OFFSET(女子様式!$L$18,3*A76,0),登録データ!$AM$2:$AN$48,2,FALSE))</f>
        <v/>
      </c>
      <c r="I76" s="82" t="str">
        <f t="shared" si="3"/>
        <v/>
      </c>
      <c r="J76" s="82" t="str">
        <f>IF(女子様式!$AF243="","",女子様式!$AF243)</f>
        <v/>
      </c>
      <c r="K76" s="82" t="str">
        <f>IF(女子様式!$AF244="","",女子様式!$AF244)</f>
        <v/>
      </c>
      <c r="L76" s="82" t="str">
        <f>IF(女子様式!$AF245="","",女子様式!$AF245)</f>
        <v/>
      </c>
    </row>
    <row r="77" spans="1:12">
      <c r="A77" s="82">
        <v>76</v>
      </c>
      <c r="B77" s="82" t="str">
        <f>IF(女子様式!$C246="","",IF(女子様式!$C246="@","@",女子様式!$C246))</f>
        <v/>
      </c>
      <c r="C77" s="82" t="str">
        <f>IF(女子様式!$C246="","",IF($B77="@","@",$B77+200000000))</f>
        <v/>
      </c>
      <c r="D77" s="82" t="str">
        <f>IF(女子様式!D246="","",女子様式!$D246)</f>
        <v/>
      </c>
      <c r="E77" s="82" t="str">
        <f>IF($C77="","",女子様式!$G246)</f>
        <v/>
      </c>
      <c r="F77" s="82" t="str">
        <f t="shared" si="2"/>
        <v/>
      </c>
      <c r="G77" s="84" t="str">
        <f>IF($C77="","",VLOOKUP(基本登録情報!$C$7,登録データ!$I$3:$L$100,3,FALSE))</f>
        <v/>
      </c>
      <c r="H77" s="84" t="str">
        <f ca="1">IF($D77="","",VLOOKUP(OFFSET(女子様式!$L$18,3*A77,0),登録データ!$AM$2:$AN$48,2,FALSE))</f>
        <v/>
      </c>
      <c r="I77" s="82" t="str">
        <f t="shared" si="3"/>
        <v/>
      </c>
      <c r="J77" s="82" t="str">
        <f>IF(女子様式!$AF246="","",女子様式!$AF246)</f>
        <v/>
      </c>
      <c r="K77" s="82" t="str">
        <f>IF(女子様式!$AF247="","",女子様式!$AF247)</f>
        <v/>
      </c>
      <c r="L77" s="82" t="str">
        <f>IF(女子様式!$AF248="","",女子様式!$AF248)</f>
        <v/>
      </c>
    </row>
    <row r="78" spans="1:12">
      <c r="A78" s="82">
        <v>77</v>
      </c>
      <c r="B78" s="82" t="str">
        <f>IF(女子様式!$C249="","",IF(女子様式!$C249="@","@",女子様式!$C249))</f>
        <v/>
      </c>
      <c r="C78" s="82" t="str">
        <f>IF(女子様式!$C249="","",IF($B78="@","@",$B78+200000000))</f>
        <v/>
      </c>
      <c r="D78" s="82" t="str">
        <f>IF(女子様式!D249="","",女子様式!$D249)</f>
        <v/>
      </c>
      <c r="E78" s="82" t="str">
        <f>IF($C78="","",女子様式!$G249)</f>
        <v/>
      </c>
      <c r="F78" s="82" t="str">
        <f t="shared" si="2"/>
        <v/>
      </c>
      <c r="G78" s="84" t="str">
        <f>IF($C78="","",VLOOKUP(基本登録情報!$C$7,登録データ!$I$3:$L$100,3,FALSE))</f>
        <v/>
      </c>
      <c r="H78" s="84" t="str">
        <f ca="1">IF($D78="","",VLOOKUP(OFFSET(女子様式!$L$18,3*A78,0),登録データ!$AM$2:$AN$48,2,FALSE))</f>
        <v/>
      </c>
      <c r="I78" s="82" t="str">
        <f t="shared" si="3"/>
        <v/>
      </c>
      <c r="J78" s="82" t="str">
        <f>IF(女子様式!$AF249="","",女子様式!$AF249)</f>
        <v/>
      </c>
      <c r="K78" s="82" t="str">
        <f>IF(女子様式!$AF250="","",女子様式!$AF250)</f>
        <v/>
      </c>
      <c r="L78" s="82" t="str">
        <f>IF(女子様式!$AF251="","",女子様式!$AF251)</f>
        <v/>
      </c>
    </row>
    <row r="79" spans="1:12">
      <c r="A79" s="82">
        <v>78</v>
      </c>
      <c r="B79" s="82" t="str">
        <f>IF(女子様式!$C252="","",IF(女子様式!$C252="@","@",女子様式!$C252))</f>
        <v/>
      </c>
      <c r="C79" s="82" t="str">
        <f>IF(女子様式!$C252="","",IF($B79="@","@",$B79+200000000))</f>
        <v/>
      </c>
      <c r="D79" s="82" t="str">
        <f>IF(女子様式!D252="","",女子様式!$D252)</f>
        <v/>
      </c>
      <c r="E79" s="82" t="str">
        <f>IF($C79="","",女子様式!$G252)</f>
        <v/>
      </c>
      <c r="F79" s="82" t="str">
        <f t="shared" si="2"/>
        <v/>
      </c>
      <c r="G79" s="84" t="str">
        <f>IF($C79="","",VLOOKUP(基本登録情報!$C$7,登録データ!$I$3:$L$100,3,FALSE))</f>
        <v/>
      </c>
      <c r="H79" s="84" t="str">
        <f ca="1">IF($D79="","",VLOOKUP(OFFSET(女子様式!$L$18,3*A79,0),登録データ!$AM$2:$AN$48,2,FALSE))</f>
        <v/>
      </c>
      <c r="I79" s="82" t="str">
        <f t="shared" si="3"/>
        <v/>
      </c>
      <c r="J79" s="82" t="str">
        <f>IF(女子様式!$AF252="","",女子様式!$AF252)</f>
        <v/>
      </c>
      <c r="K79" s="82" t="str">
        <f>IF(女子様式!$AF253="","",女子様式!$AF253)</f>
        <v/>
      </c>
      <c r="L79" s="82" t="str">
        <f>IF(女子様式!$AF254="","",女子様式!$AF254)</f>
        <v/>
      </c>
    </row>
    <row r="80" spans="1:12">
      <c r="A80" s="82">
        <v>79</v>
      </c>
      <c r="B80" s="82" t="str">
        <f>IF(女子様式!$C255="","",IF(女子様式!$C255="@","@",女子様式!$C255))</f>
        <v/>
      </c>
      <c r="C80" s="82" t="str">
        <f>IF(女子様式!$C255="","",IF($B80="@","@",$B80+200000000))</f>
        <v/>
      </c>
      <c r="D80" s="82" t="str">
        <f>IF(女子様式!D255="","",女子様式!$D255)</f>
        <v/>
      </c>
      <c r="E80" s="82" t="str">
        <f>IF($C80="","",女子様式!$G255)</f>
        <v/>
      </c>
      <c r="F80" s="82" t="str">
        <f t="shared" si="2"/>
        <v/>
      </c>
      <c r="G80" s="84" t="str">
        <f>IF($C80="","",VLOOKUP(基本登録情報!$C$7,登録データ!$I$3:$L$100,3,FALSE))</f>
        <v/>
      </c>
      <c r="H80" s="84" t="str">
        <f ca="1">IF($D80="","",VLOOKUP(OFFSET(女子様式!$L$18,3*A80,0),登録データ!$AM$2:$AN$48,2,FALSE))</f>
        <v/>
      </c>
      <c r="I80" s="82" t="str">
        <f t="shared" si="3"/>
        <v/>
      </c>
      <c r="J80" s="82" t="str">
        <f>IF(女子様式!$AF255="","",女子様式!$AF255)</f>
        <v/>
      </c>
      <c r="K80" s="82" t="str">
        <f>IF(女子様式!$AF256="","",女子様式!$AF256)</f>
        <v/>
      </c>
      <c r="L80" s="82" t="str">
        <f>IF(女子様式!$AF257="","",女子様式!$AF257)</f>
        <v/>
      </c>
    </row>
    <row r="81" spans="1:12">
      <c r="A81" s="82">
        <v>80</v>
      </c>
      <c r="B81" s="82" t="str">
        <f>IF(女子様式!$C258="","",IF(女子様式!$C258="@","@",女子様式!$C258))</f>
        <v/>
      </c>
      <c r="C81" s="82" t="str">
        <f>IF(女子様式!$C258="","",IF($B81="@","@",$B81+200000000))</f>
        <v/>
      </c>
      <c r="D81" s="82" t="str">
        <f>IF(女子様式!D1258="","",女子様式!$D258)</f>
        <v/>
      </c>
      <c r="E81" s="82" t="str">
        <f>IF($C81="","",女子様式!$G258)</f>
        <v/>
      </c>
      <c r="F81" s="82" t="str">
        <f t="shared" si="2"/>
        <v/>
      </c>
      <c r="G81" s="84" t="str">
        <f>IF($C81="","",VLOOKUP(基本登録情報!$C$7,登録データ!$I$3:$L$100,3,FALSE))</f>
        <v/>
      </c>
      <c r="H81" s="84" t="str">
        <f ca="1">IF($D81="","",VLOOKUP(OFFSET(女子様式!$L$18,3*A81,0),登録データ!$AM$2:$AN$48,2,FALSE))</f>
        <v/>
      </c>
      <c r="I81" s="82" t="str">
        <f t="shared" si="3"/>
        <v/>
      </c>
      <c r="J81" s="82" t="str">
        <f>IF(女子様式!$AF258="","",女子様式!$AF258)</f>
        <v/>
      </c>
      <c r="K81" s="82" t="str">
        <f>IF(女子様式!$AF259="","",女子様式!$AF259)</f>
        <v/>
      </c>
      <c r="L81" s="82" t="str">
        <f>IF(女子様式!$AF260="","",女子様式!$AF260)</f>
        <v/>
      </c>
    </row>
    <row r="82" spans="1:12">
      <c r="A82" s="82">
        <v>81</v>
      </c>
      <c r="B82" s="82" t="str">
        <f>IF(女子様式!$C261="","",IF(女子様式!$C261="@","@",女子様式!$C261))</f>
        <v/>
      </c>
      <c r="C82" s="82" t="str">
        <f>IF(女子様式!$C261="","",IF($B82="@","@",$B82+200000000))</f>
        <v/>
      </c>
      <c r="D82" s="82" t="str">
        <f>IF(女子様式!D261="","",女子様式!$D261)</f>
        <v/>
      </c>
      <c r="E82" s="82" t="str">
        <f>IF($C82="","",女子様式!$G261)</f>
        <v/>
      </c>
      <c r="F82" s="82" t="str">
        <f t="shared" si="2"/>
        <v/>
      </c>
      <c r="G82" s="84" t="str">
        <f>IF($C82="","",VLOOKUP(基本登録情報!$C$7,登録データ!$I$3:$L$100,3,FALSE))</f>
        <v/>
      </c>
      <c r="H82" s="84" t="str">
        <f ca="1">IF($D82="","",VLOOKUP(OFFSET(女子様式!$L$18,3*A82,0),登録データ!$AM$2:$AN$48,2,FALSE))</f>
        <v/>
      </c>
      <c r="I82" s="82" t="str">
        <f t="shared" si="3"/>
        <v/>
      </c>
      <c r="J82" s="82" t="str">
        <f>IF(女子様式!$AF261="","",女子様式!$AF261)</f>
        <v/>
      </c>
      <c r="K82" s="82" t="str">
        <f>IF(女子様式!$AF262="","",女子様式!$AF262)</f>
        <v/>
      </c>
      <c r="L82" s="82" t="str">
        <f>IF(女子様式!$AF263="","",女子様式!$AF263)</f>
        <v/>
      </c>
    </row>
    <row r="83" spans="1:12">
      <c r="A83" s="82">
        <v>82</v>
      </c>
      <c r="B83" s="82" t="str">
        <f>IF(女子様式!$C264="","",IF(女子様式!$C264="@","@",女子様式!$C264))</f>
        <v/>
      </c>
      <c r="C83" s="82" t="str">
        <f>IF(女子様式!$C264="","",IF($B83="@","@",$B83+200000000))</f>
        <v/>
      </c>
      <c r="D83" s="82" t="str">
        <f>IF(女子様式!D264="","",女子様式!$D264)</f>
        <v/>
      </c>
      <c r="E83" s="82" t="str">
        <f>IF($C83="","",女子様式!$G264)</f>
        <v/>
      </c>
      <c r="F83" s="82" t="str">
        <f t="shared" si="2"/>
        <v/>
      </c>
      <c r="G83" s="84" t="str">
        <f>IF($C83="","",VLOOKUP(基本登録情報!$C$7,登録データ!$I$3:$L$100,3,FALSE))</f>
        <v/>
      </c>
      <c r="H83" s="84" t="str">
        <f ca="1">IF($D83="","",VLOOKUP(OFFSET(女子様式!$L$18,3*A83,0),登録データ!$AM$2:$AN$48,2,FALSE))</f>
        <v/>
      </c>
      <c r="I83" s="82" t="str">
        <f t="shared" si="3"/>
        <v/>
      </c>
      <c r="J83" s="82" t="str">
        <f>IF(女子様式!$AF264="","",女子様式!$AF264)</f>
        <v/>
      </c>
      <c r="K83" s="82" t="str">
        <f>IF(女子様式!$AF265="","",女子様式!$AF265)</f>
        <v/>
      </c>
      <c r="L83" s="82" t="str">
        <f>IF(女子様式!$AF266="","",女子様式!$AF266)</f>
        <v/>
      </c>
    </row>
    <row r="84" spans="1:12">
      <c r="A84" s="82">
        <v>83</v>
      </c>
      <c r="B84" s="82" t="str">
        <f>IF(女子様式!$C267="","",IF(女子様式!$C267="@","@",女子様式!$C267))</f>
        <v/>
      </c>
      <c r="C84" s="82" t="str">
        <f>IF(女子様式!$C267="","",IF($B84="@","@",$B84+200000000))</f>
        <v/>
      </c>
      <c r="D84" s="82" t="str">
        <f>IF(女子様式!D267="","",女子様式!$D267)</f>
        <v/>
      </c>
      <c r="E84" s="82" t="str">
        <f>IF($C84="","",女子様式!$G267)</f>
        <v/>
      </c>
      <c r="F84" s="82" t="str">
        <f t="shared" si="2"/>
        <v/>
      </c>
      <c r="G84" s="84" t="str">
        <f>IF($C84="","",VLOOKUP(基本登録情報!$C$7,登録データ!$I$3:$L$100,3,FALSE))</f>
        <v/>
      </c>
      <c r="H84" s="84" t="str">
        <f ca="1">IF($D84="","",VLOOKUP(OFFSET(女子様式!$L$18,3*A84,0),登録データ!$AM$2:$AN$48,2,FALSE))</f>
        <v/>
      </c>
      <c r="I84" s="82" t="str">
        <f t="shared" si="3"/>
        <v/>
      </c>
      <c r="J84" s="82" t="str">
        <f>IF(女子様式!$AF267="","",女子様式!$AF267)</f>
        <v/>
      </c>
      <c r="K84" s="82" t="str">
        <f>IF(女子様式!$AF268="","",女子様式!$AF268)</f>
        <v/>
      </c>
      <c r="L84" s="82" t="str">
        <f>IF(女子様式!$AF269="","",女子様式!$AF269)</f>
        <v/>
      </c>
    </row>
    <row r="85" spans="1:12">
      <c r="A85" s="82">
        <v>84</v>
      </c>
      <c r="B85" s="82" t="str">
        <f>IF(女子様式!$C270="","",IF(女子様式!$C270="@","@",女子様式!$C270))</f>
        <v/>
      </c>
      <c r="C85" s="82" t="str">
        <f>IF(女子様式!$C270="","",IF($B85="@","@",$B85+200000000))</f>
        <v/>
      </c>
      <c r="D85" s="82" t="str">
        <f>IF(女子様式!D270="","",女子様式!$D270)</f>
        <v/>
      </c>
      <c r="E85" s="82" t="str">
        <f>IF($C85="","",女子様式!$G270)</f>
        <v/>
      </c>
      <c r="F85" s="82" t="str">
        <f t="shared" si="2"/>
        <v/>
      </c>
      <c r="G85" s="84" t="str">
        <f>IF($C85="","",VLOOKUP(基本登録情報!$C$7,登録データ!$I$3:$L$100,3,FALSE))</f>
        <v/>
      </c>
      <c r="H85" s="84" t="str">
        <f ca="1">IF($D85="","",VLOOKUP(OFFSET(女子様式!$L$18,3*A85,0),登録データ!$AM$2:$AN$48,2,FALSE))</f>
        <v/>
      </c>
      <c r="I85" s="82" t="str">
        <f t="shared" si="3"/>
        <v/>
      </c>
      <c r="J85" s="82" t="str">
        <f>IF(女子様式!$AF270="","",女子様式!$AF270)</f>
        <v/>
      </c>
      <c r="K85" s="82" t="str">
        <f>IF(女子様式!$AF271="","",女子様式!$AF271)</f>
        <v/>
      </c>
      <c r="L85" s="82" t="str">
        <f>IF(女子様式!$AF272="","",女子様式!$AF272)</f>
        <v/>
      </c>
    </row>
    <row r="86" spans="1:12">
      <c r="A86" s="82">
        <v>85</v>
      </c>
      <c r="B86" s="82" t="str">
        <f>IF(女子様式!$C273="","",IF(女子様式!$C273="@","@",女子様式!$C273))</f>
        <v/>
      </c>
      <c r="C86" s="82" t="str">
        <f>IF(女子様式!$C273="","",IF($B86="@","@",$B86+200000000))</f>
        <v/>
      </c>
      <c r="D86" s="82" t="str">
        <f>IF(女子様式!D273="","",女子様式!$D273)</f>
        <v/>
      </c>
      <c r="E86" s="82" t="str">
        <f>IF($C86="","",女子様式!$G273)</f>
        <v/>
      </c>
      <c r="F86" s="82" t="str">
        <f t="shared" si="2"/>
        <v/>
      </c>
      <c r="G86" s="84" t="str">
        <f>IF($C86="","",VLOOKUP(基本登録情報!$C$7,登録データ!$I$3:$L$100,3,FALSE))</f>
        <v/>
      </c>
      <c r="H86" s="84" t="str">
        <f ca="1">IF($D86="","",VLOOKUP(OFFSET(女子様式!$L$18,3*A86,0),登録データ!$AM$2:$AN$48,2,FALSE))</f>
        <v/>
      </c>
      <c r="I86" s="82" t="str">
        <f t="shared" si="3"/>
        <v/>
      </c>
      <c r="J86" s="82" t="str">
        <f>IF(女子様式!$AF273="","",女子様式!$AF273)</f>
        <v/>
      </c>
      <c r="K86" s="82" t="str">
        <f>IF(女子様式!$AF274="","",女子様式!$AF274)</f>
        <v/>
      </c>
      <c r="L86" s="82" t="str">
        <f>IF(女子様式!$AF275="","",女子様式!$AF275)</f>
        <v/>
      </c>
    </row>
    <row r="87" spans="1:12">
      <c r="A87" s="82">
        <v>86</v>
      </c>
      <c r="B87" s="82" t="str">
        <f>IF(女子様式!$C276="","",IF(女子様式!$C276="@","@",女子様式!$C276))</f>
        <v/>
      </c>
      <c r="C87" s="82" t="str">
        <f>IF(女子様式!$C276="","",IF($B87="@","@",$B87+200000000))</f>
        <v/>
      </c>
      <c r="D87" s="82" t="str">
        <f>IF(女子様式!D276="","",女子様式!$D276)</f>
        <v/>
      </c>
      <c r="E87" s="82" t="str">
        <f>IF($C87="","",女子様式!$G276)</f>
        <v/>
      </c>
      <c r="F87" s="82" t="str">
        <f t="shared" si="2"/>
        <v/>
      </c>
      <c r="G87" s="84" t="str">
        <f>IF($C87="","",VLOOKUP(基本登録情報!$C$7,登録データ!$I$3:$L$100,3,FALSE))</f>
        <v/>
      </c>
      <c r="H87" s="84" t="str">
        <f ca="1">IF($D87="","",VLOOKUP(OFFSET(女子様式!$L$18,3*A87,0),登録データ!$AM$2:$AN$48,2,FALSE))</f>
        <v/>
      </c>
      <c r="I87" s="82" t="str">
        <f t="shared" si="3"/>
        <v/>
      </c>
      <c r="J87" s="82" t="str">
        <f>IF(女子様式!$AF276="","",女子様式!$AF276)</f>
        <v/>
      </c>
      <c r="K87" s="82" t="str">
        <f>IF(女子様式!$AF277="","",女子様式!$AF277)</f>
        <v/>
      </c>
      <c r="L87" s="82" t="str">
        <f>IF(女子様式!$AF278="","",女子様式!$AF278)</f>
        <v/>
      </c>
    </row>
    <row r="88" spans="1:12">
      <c r="A88" s="82">
        <v>87</v>
      </c>
      <c r="B88" s="82" t="str">
        <f>IF(女子様式!$C279="","",IF(女子様式!$C279="@","@",女子様式!$C279))</f>
        <v/>
      </c>
      <c r="C88" s="82" t="str">
        <f>IF(女子様式!$C279="","",IF($B88="@","@",$B88+200000000))</f>
        <v/>
      </c>
      <c r="D88" s="82" t="str">
        <f>IF(女子様式!D279="","",女子様式!$D279)</f>
        <v/>
      </c>
      <c r="E88" s="82" t="str">
        <f>IF($C88="","",女子様式!$G279)</f>
        <v/>
      </c>
      <c r="F88" s="82" t="str">
        <f t="shared" si="2"/>
        <v/>
      </c>
      <c r="G88" s="84" t="str">
        <f>IF($C88="","",VLOOKUP(基本登録情報!$C$7,登録データ!$I$3:$L$100,3,FALSE))</f>
        <v/>
      </c>
      <c r="H88" s="84" t="str">
        <f ca="1">IF($D88="","",VLOOKUP(OFFSET(女子様式!$L$18,3*A88,0),登録データ!$AM$2:$AN$48,2,FALSE))</f>
        <v/>
      </c>
      <c r="I88" s="82" t="str">
        <f t="shared" si="3"/>
        <v/>
      </c>
      <c r="J88" s="82" t="str">
        <f>IF(女子様式!$AF279="","",女子様式!$AF279)</f>
        <v/>
      </c>
      <c r="K88" s="82" t="str">
        <f>IF(女子様式!$AF280="","",女子様式!$AF280)</f>
        <v/>
      </c>
      <c r="L88" s="82" t="str">
        <f>IF(女子様式!$AF281="","",女子様式!$AF281)</f>
        <v/>
      </c>
    </row>
    <row r="89" spans="1:12">
      <c r="A89" s="82">
        <v>88</v>
      </c>
      <c r="B89" s="82" t="str">
        <f>IF(女子様式!$C282="","",IF(女子様式!$C282="@","@",女子様式!$C282))</f>
        <v/>
      </c>
      <c r="C89" s="82" t="str">
        <f>IF(女子様式!$C282="","",IF($B89="@","@",$B89+200000000))</f>
        <v/>
      </c>
      <c r="D89" s="82" t="str">
        <f>IF(女子様式!D282="","",女子様式!$D282)</f>
        <v/>
      </c>
      <c r="E89" s="82" t="str">
        <f>IF($C89="","",女子様式!$G282)</f>
        <v/>
      </c>
      <c r="F89" s="82" t="str">
        <f t="shared" si="2"/>
        <v/>
      </c>
      <c r="G89" s="84" t="str">
        <f>IF($C89="","",VLOOKUP(基本登録情報!$C$7,登録データ!$I$3:$L$100,3,FALSE))</f>
        <v/>
      </c>
      <c r="H89" s="84" t="str">
        <f ca="1">IF($D89="","",VLOOKUP(OFFSET(女子様式!$L$18,3*A89,0),登録データ!$AM$2:$AN$48,2,FALSE))</f>
        <v/>
      </c>
      <c r="I89" s="82" t="str">
        <f t="shared" si="3"/>
        <v/>
      </c>
      <c r="J89" s="82" t="str">
        <f>IF(女子様式!$AF282="","",女子様式!$AF282)</f>
        <v/>
      </c>
      <c r="K89" s="82" t="str">
        <f>IF(女子様式!$AF283="","",女子様式!$AF283)</f>
        <v/>
      </c>
      <c r="L89" s="82" t="str">
        <f>IF(女子様式!$AF284="","",女子様式!$AF284)</f>
        <v/>
      </c>
    </row>
    <row r="90" spans="1:12">
      <c r="A90" s="82">
        <v>89</v>
      </c>
      <c r="B90" s="82" t="str">
        <f>IF(女子様式!$C285="","",IF(女子様式!$C285="@","@",女子様式!$C285))</f>
        <v/>
      </c>
      <c r="C90" s="82" t="str">
        <f>IF(女子様式!$C285="","",IF($B90="@","@",$B90+200000000))</f>
        <v/>
      </c>
      <c r="D90" s="82" t="str">
        <f>IF(女子様式!D285="","",女子様式!$D285)</f>
        <v/>
      </c>
      <c r="E90" s="82" t="str">
        <f>IF($C90="","",女子様式!$G285)</f>
        <v/>
      </c>
      <c r="F90" s="82" t="str">
        <f t="shared" si="2"/>
        <v/>
      </c>
      <c r="G90" s="84" t="str">
        <f>IF($C90="","",VLOOKUP(基本登録情報!$C$7,登録データ!$I$3:$L$100,3,FALSE))</f>
        <v/>
      </c>
      <c r="H90" s="84" t="str">
        <f ca="1">IF($D90="","",VLOOKUP(OFFSET(女子様式!$L$18,3*A90,0),登録データ!$AM$2:$AN$48,2,FALSE))</f>
        <v/>
      </c>
      <c r="I90" s="82" t="str">
        <f t="shared" si="3"/>
        <v/>
      </c>
      <c r="J90" s="82" t="str">
        <f>IF(女子様式!$AF285="","",女子様式!$AF285)</f>
        <v/>
      </c>
      <c r="K90" s="82" t="str">
        <f>IF(女子様式!$AF286="","",女子様式!$AF286)</f>
        <v/>
      </c>
      <c r="L90" s="82" t="str">
        <f>IF(女子様式!$AF287="","",女子様式!$AF287)</f>
        <v/>
      </c>
    </row>
    <row r="91" spans="1:12">
      <c r="A91" s="82">
        <v>90</v>
      </c>
      <c r="B91" s="82" t="str">
        <f>IF(女子様式!$C288="","",IF(女子様式!$C288="@","@",女子様式!$C288))</f>
        <v/>
      </c>
      <c r="C91" s="82" t="str">
        <f>IF(女子様式!$C288="","",IF($B91="@","@",$B91+200000000))</f>
        <v/>
      </c>
      <c r="D91" s="82" t="str">
        <f>IF(女子様式!D288="","",女子様式!$D288)</f>
        <v/>
      </c>
      <c r="E91" s="82" t="str">
        <f>IF($C91="","",女子様式!$G288)</f>
        <v/>
      </c>
      <c r="F91" s="82" t="str">
        <f t="shared" si="2"/>
        <v/>
      </c>
      <c r="G91" s="84" t="str">
        <f>IF($C91="","",VLOOKUP(基本登録情報!$C$7,登録データ!$I$3:$L$100,3,FALSE))</f>
        <v/>
      </c>
      <c r="H91" s="84" t="str">
        <f ca="1">IF($D91="","",VLOOKUP(OFFSET(女子様式!$L$18,3*A91,0),登録データ!$AM$2:$AN$48,2,FALSE))</f>
        <v/>
      </c>
      <c r="I91" s="82" t="str">
        <f t="shared" si="3"/>
        <v/>
      </c>
      <c r="J91" s="82" t="str">
        <f>IF(女子様式!$AF288="","",女子様式!$AF288)</f>
        <v/>
      </c>
      <c r="K91" s="82" t="str">
        <f>IF(女子様式!$AF289="","",女子様式!$AF289)</f>
        <v/>
      </c>
      <c r="L91" s="82" t="str">
        <f>IF(女子様式!$AF290="","",女子様式!$AF290)</f>
        <v/>
      </c>
    </row>
    <row r="92" spans="1:12">
      <c r="A92" s="82">
        <v>91</v>
      </c>
      <c r="B92" s="82" t="str">
        <f>IF(女子様式!$C291="","",IF(女子様式!$C291="@","@",女子様式!$C291))</f>
        <v/>
      </c>
      <c r="C92" s="82" t="str">
        <f>IF(女子様式!$C291="","",IF($B92="@","@",$B92+200000000))</f>
        <v/>
      </c>
      <c r="D92" s="82" t="str">
        <f>IF(女子様式!D291="","",女子様式!$D291)</f>
        <v/>
      </c>
      <c r="E92" s="82" t="str">
        <f>IF($C92="","",女子様式!$G291)</f>
        <v/>
      </c>
      <c r="F92" s="82" t="str">
        <f t="shared" si="2"/>
        <v/>
      </c>
      <c r="G92" s="84" t="str">
        <f>IF($C92="","",VLOOKUP(基本登録情報!$C$7,登録データ!$I$3:$L$100,3,FALSE))</f>
        <v/>
      </c>
      <c r="H92" s="84" t="str">
        <f ca="1">IF($D92="","",VLOOKUP(OFFSET(女子様式!$L$18,3*A92,0),登録データ!$AM$2:$AN$48,2,FALSE))</f>
        <v/>
      </c>
      <c r="I92" s="82" t="str">
        <f t="shared" si="3"/>
        <v/>
      </c>
      <c r="J92" s="82" t="str">
        <f>IF(女子様式!$AF291="","",女子様式!$AF291)</f>
        <v/>
      </c>
      <c r="K92" s="82" t="str">
        <f>IF(女子様式!$AF292="","",女子様式!$AF292)</f>
        <v/>
      </c>
      <c r="L92" s="82" t="str">
        <f>IF(女子様式!$AF293="","",女子様式!$AF293)</f>
        <v/>
      </c>
    </row>
    <row r="93" spans="1:12">
      <c r="A93" s="82">
        <v>92</v>
      </c>
      <c r="B93" s="82" t="str">
        <f>IF(女子様式!$C294="","",IF(女子様式!$C294="@","@",女子様式!$C294))</f>
        <v/>
      </c>
      <c r="C93" s="82" t="str">
        <f>IF(女子様式!$C294="","",IF($B93="@","@",$B93+200000000))</f>
        <v/>
      </c>
      <c r="D93" s="82" t="str">
        <f>IF(女子様式!D294="","",女子様式!$D294)</f>
        <v/>
      </c>
      <c r="E93" s="82" t="str">
        <f>IF($C93="","",女子様式!$G294)</f>
        <v/>
      </c>
      <c r="F93" s="82" t="str">
        <f t="shared" si="2"/>
        <v/>
      </c>
      <c r="G93" s="84" t="str">
        <f>IF($C93="","",VLOOKUP(基本登録情報!$C$7,登録データ!$I$3:$L$100,3,FALSE))</f>
        <v/>
      </c>
      <c r="H93" s="84" t="str">
        <f ca="1">IF($D93="","",VLOOKUP(OFFSET(女子様式!$L$18,3*A93,0),登録データ!$AM$2:$AN$48,2,FALSE))</f>
        <v/>
      </c>
      <c r="I93" s="82" t="str">
        <f t="shared" si="3"/>
        <v/>
      </c>
      <c r="J93" s="82" t="str">
        <f>IF(女子様式!$AF294="","",女子様式!$AF294)</f>
        <v/>
      </c>
      <c r="K93" s="82" t="str">
        <f>IF(女子様式!$AF295="","",女子様式!$AF295)</f>
        <v/>
      </c>
      <c r="L93" s="82" t="str">
        <f>IF(女子様式!$AF296="","",女子様式!$AF296)</f>
        <v/>
      </c>
    </row>
    <row r="94" spans="1:12">
      <c r="A94" s="82">
        <v>93</v>
      </c>
      <c r="B94" s="82" t="str">
        <f>IF(女子様式!$C297="","",IF(女子様式!$C297="@","@",女子様式!$C297))</f>
        <v/>
      </c>
      <c r="C94" s="82" t="str">
        <f>IF(女子様式!$C297="","",IF($B94="@","@",$B94+200000000))</f>
        <v/>
      </c>
      <c r="D94" s="82" t="str">
        <f>IF(女子様式!D1297="","",女子様式!$D297)</f>
        <v/>
      </c>
      <c r="E94" s="82" t="str">
        <f>IF($C94="","",女子様式!$G297)</f>
        <v/>
      </c>
      <c r="F94" s="82" t="str">
        <f t="shared" si="2"/>
        <v/>
      </c>
      <c r="G94" s="84" t="str">
        <f>IF($C94="","",VLOOKUP(基本登録情報!$C$7,登録データ!$I$3:$L$100,3,FALSE))</f>
        <v/>
      </c>
      <c r="H94" s="84" t="str">
        <f ca="1">IF($D94="","",VLOOKUP(OFFSET(女子様式!$L$18,3*A94,0),登録データ!$AM$2:$AN$48,2,FALSE))</f>
        <v/>
      </c>
      <c r="I94" s="82" t="str">
        <f t="shared" si="3"/>
        <v/>
      </c>
      <c r="J94" s="82" t="str">
        <f>IF(女子様式!$AF297="","",女子様式!$AF297)</f>
        <v/>
      </c>
      <c r="K94" s="82" t="str">
        <f>IF(女子様式!$AF298="","",女子様式!$AF298)</f>
        <v/>
      </c>
      <c r="L94" s="82" t="str">
        <f>IF(女子様式!$AF299="","",女子様式!$AF299)</f>
        <v/>
      </c>
    </row>
    <row r="95" spans="1:12">
      <c r="A95" s="82">
        <v>94</v>
      </c>
      <c r="B95" s="82" t="str">
        <f>IF(女子様式!$C300="","",IF(女子様式!$C300="@","@",女子様式!$C300))</f>
        <v/>
      </c>
      <c r="C95" s="82" t="str">
        <f>IF(女子様式!$C300="","",IF($B95="@","@",$B95+200000000))</f>
        <v/>
      </c>
      <c r="D95" s="82" t="str">
        <f>IF(女子様式!D300="","",女子様式!$D300)</f>
        <v/>
      </c>
      <c r="E95" s="82" t="str">
        <f>IF($C95="","",女子様式!$G300)</f>
        <v/>
      </c>
      <c r="F95" s="82" t="str">
        <f t="shared" si="2"/>
        <v/>
      </c>
      <c r="G95" s="84" t="str">
        <f>IF($C95="","",VLOOKUP(基本登録情報!$C$7,登録データ!$I$3:$L$100,3,FALSE))</f>
        <v/>
      </c>
      <c r="H95" s="84" t="str">
        <f ca="1">IF($D95="","",VLOOKUP(OFFSET(女子様式!$L$18,3*A95,0),登録データ!$AM$2:$AN$48,2,FALSE))</f>
        <v/>
      </c>
      <c r="I95" s="82" t="str">
        <f t="shared" si="3"/>
        <v/>
      </c>
      <c r="J95" s="82" t="str">
        <f>IF(女子様式!$AF300="","",女子様式!$AF300)</f>
        <v/>
      </c>
      <c r="K95" s="82" t="str">
        <f>IF(女子様式!$AF301="","",女子様式!$AF301)</f>
        <v/>
      </c>
      <c r="L95" s="82" t="str">
        <f>IF(女子様式!$AF302="","",女子様式!$AF302)</f>
        <v/>
      </c>
    </row>
    <row r="96" spans="1:12">
      <c r="A96" s="82">
        <v>95</v>
      </c>
      <c r="B96" s="82" t="str">
        <f>IF(女子様式!$C303="","",IF(女子様式!$C303="@","@",女子様式!$C303))</f>
        <v/>
      </c>
      <c r="C96" s="82" t="str">
        <f>IF(女子様式!$C303="","",IF($B96="@","@",$B96+200000000))</f>
        <v/>
      </c>
      <c r="D96" s="82" t="str">
        <f>IF(女子様式!D303="","",女子様式!$D303)</f>
        <v/>
      </c>
      <c r="E96" s="82" t="str">
        <f>IF($C96="","",女子様式!$G303)</f>
        <v/>
      </c>
      <c r="F96" s="82" t="str">
        <f t="shared" si="2"/>
        <v/>
      </c>
      <c r="G96" s="84" t="str">
        <f>IF($C96="","",VLOOKUP(基本登録情報!$C$7,登録データ!$I$3:$L$100,3,FALSE))</f>
        <v/>
      </c>
      <c r="H96" s="84" t="str">
        <f ca="1">IF($D96="","",VLOOKUP(OFFSET(女子様式!$L$18,3*A96,0),登録データ!$AM$2:$AN$48,2,FALSE))</f>
        <v/>
      </c>
      <c r="I96" s="82" t="str">
        <f t="shared" si="3"/>
        <v/>
      </c>
      <c r="J96" s="82" t="str">
        <f>IF(女子様式!$AF303="","",女子様式!$AF303)</f>
        <v/>
      </c>
      <c r="K96" s="82" t="str">
        <f>IF(女子様式!$AF304="","",女子様式!$AF304)</f>
        <v/>
      </c>
      <c r="L96" s="82" t="str">
        <f>IF(女子様式!$AF305="","",女子様式!$AF305)</f>
        <v/>
      </c>
    </row>
    <row r="97" spans="1:12">
      <c r="A97" s="82">
        <v>96</v>
      </c>
      <c r="B97" s="82" t="str">
        <f>IF(女子様式!$C306="","",IF(女子様式!$C306="@","@",女子様式!$C306))</f>
        <v/>
      </c>
      <c r="C97" s="82" t="str">
        <f>IF(女子様式!$C306="","",IF($B97="@","@",$B97+200000000))</f>
        <v/>
      </c>
      <c r="D97" s="82" t="str">
        <f>IF(女子様式!D1306="","",女子様式!$D306)</f>
        <v/>
      </c>
      <c r="E97" s="82" t="str">
        <f>IF($C97="","",女子様式!$G306)</f>
        <v/>
      </c>
      <c r="F97" s="82" t="str">
        <f t="shared" si="2"/>
        <v/>
      </c>
      <c r="G97" s="84" t="str">
        <f>IF($C97="","",VLOOKUP(基本登録情報!$C$7,登録データ!$I$3:$L$100,3,FALSE))</f>
        <v/>
      </c>
      <c r="H97" s="84" t="str">
        <f ca="1">IF($D97="","",VLOOKUP(OFFSET(女子様式!$L$18,3*A97,0),登録データ!$AM$2:$AN$48,2,FALSE))</f>
        <v/>
      </c>
      <c r="I97" s="82" t="str">
        <f t="shared" si="3"/>
        <v/>
      </c>
      <c r="J97" s="82" t="str">
        <f>IF(女子様式!$AF306="","",女子様式!$AF306)</f>
        <v/>
      </c>
      <c r="K97" s="82" t="str">
        <f>IF(女子様式!$AF307="","",女子様式!$AF307)</f>
        <v/>
      </c>
      <c r="L97" s="82" t="str">
        <f>IF(女子様式!$AF308="","",女子様式!$AF308)</f>
        <v/>
      </c>
    </row>
    <row r="98" spans="1:12">
      <c r="A98" s="82">
        <v>97</v>
      </c>
      <c r="B98" s="82" t="str">
        <f>IF(女子様式!$C309="","",IF(女子様式!$C309="@","@",女子様式!$C309))</f>
        <v/>
      </c>
      <c r="C98" s="82" t="str">
        <f>IF(女子様式!$C309="","",IF($B98="@","@",$B98+200000000))</f>
        <v/>
      </c>
      <c r="D98" s="82" t="str">
        <f>IF(女子様式!D309="","",女子様式!$D309)</f>
        <v/>
      </c>
      <c r="E98" s="82" t="str">
        <f>IF($C98="","",女子様式!$G309)</f>
        <v/>
      </c>
      <c r="F98" s="82" t="str">
        <f t="shared" si="2"/>
        <v/>
      </c>
      <c r="G98" s="84" t="str">
        <f>IF($C98="","",VLOOKUP(基本登録情報!$C$7,登録データ!$I$3:$L$100,3,FALSE))</f>
        <v/>
      </c>
      <c r="H98" s="84" t="str">
        <f ca="1">IF($D98="","",VLOOKUP(OFFSET(女子様式!$L$18,3*A98,0),登録データ!$AM$2:$AN$48,2,FALSE))</f>
        <v/>
      </c>
      <c r="I98" s="82" t="str">
        <f t="shared" si="3"/>
        <v/>
      </c>
      <c r="J98" s="82" t="str">
        <f>IF(女子様式!$AF309="","",女子様式!$AF309)</f>
        <v/>
      </c>
      <c r="K98" s="82" t="str">
        <f>IF(女子様式!$AF310="","",女子様式!$AF310)</f>
        <v/>
      </c>
      <c r="L98" s="82" t="str">
        <f>IF(女子様式!$AF311="","",女子様式!$AF311)</f>
        <v/>
      </c>
    </row>
    <row r="99" spans="1:12">
      <c r="A99" s="82">
        <v>98</v>
      </c>
      <c r="B99" s="82" t="str">
        <f>IF(女子様式!$C312="","",IF(女子様式!$C312="@","@",女子様式!$C312))</f>
        <v/>
      </c>
      <c r="C99" s="82" t="str">
        <f>IF(女子様式!$C312="","",IF($B99="@","@",$B99+200000000))</f>
        <v/>
      </c>
      <c r="D99" s="82" t="str">
        <f>IF(女子様式!D312="","",女子様式!$D312)</f>
        <v/>
      </c>
      <c r="E99" s="82" t="str">
        <f>IF($C99="","",女子様式!$G312)</f>
        <v/>
      </c>
      <c r="F99" s="82" t="str">
        <f t="shared" si="2"/>
        <v/>
      </c>
      <c r="G99" s="84" t="str">
        <f>IF($C99="","",VLOOKUP(基本登録情報!$C$7,登録データ!$I$3:$L$100,3,FALSE))</f>
        <v/>
      </c>
      <c r="H99" s="84" t="str">
        <f ca="1">IF($D99="","",VLOOKUP(OFFSET(女子様式!$L$18,3*A99,0),登録データ!$AM$2:$AN$48,2,FALSE))</f>
        <v/>
      </c>
      <c r="I99" s="82" t="str">
        <f t="shared" si="3"/>
        <v/>
      </c>
      <c r="J99" s="82" t="str">
        <f>IF(女子様式!$AF312="","",女子様式!$AF312)</f>
        <v/>
      </c>
      <c r="K99" s="82" t="str">
        <f>IF(女子様式!$AF313="","",女子様式!$AF313)</f>
        <v/>
      </c>
      <c r="L99" s="82" t="str">
        <f>IF(女子様式!$AF314="","",女子様式!$AF314)</f>
        <v/>
      </c>
    </row>
    <row r="100" spans="1:12">
      <c r="A100" s="82">
        <v>99</v>
      </c>
      <c r="B100" s="82" t="str">
        <f>IF(女子様式!$C315="","",IF(女子様式!$C315="@","@",女子様式!$C315))</f>
        <v/>
      </c>
      <c r="C100" s="82" t="str">
        <f>IF(女子様式!$C315="","",IF($B100="@","@",$B100+200000000))</f>
        <v/>
      </c>
      <c r="D100" s="82" t="str">
        <f>IF(女子様式!D315="","",女子様式!$D315)</f>
        <v/>
      </c>
      <c r="E100" s="82" t="str">
        <f>IF($C100="","",女子様式!$G315)</f>
        <v/>
      </c>
      <c r="F100" s="82" t="str">
        <f t="shared" si="2"/>
        <v/>
      </c>
      <c r="G100" s="84" t="str">
        <f>IF($C100="","",VLOOKUP(基本登録情報!$C$7,登録データ!$I$3:$L$100,3,FALSE))</f>
        <v/>
      </c>
      <c r="H100" s="84" t="str">
        <f ca="1">IF($D100="","",VLOOKUP(OFFSET(女子様式!$L$18,3*A100,0),登録データ!$AM$2:$AN$48,2,FALSE))</f>
        <v/>
      </c>
      <c r="I100" s="82" t="str">
        <f t="shared" si="3"/>
        <v/>
      </c>
      <c r="J100" s="82" t="str">
        <f>IF(女子様式!$AF315="","",女子様式!$AF315)</f>
        <v/>
      </c>
      <c r="K100" s="82" t="str">
        <f>IF(女子様式!$AF316="","",女子様式!$AF316)</f>
        <v/>
      </c>
      <c r="L100" s="82" t="str">
        <f>IF(女子様式!$AF317="","",女子様式!$AF317)</f>
        <v/>
      </c>
    </row>
    <row r="101" spans="1:12">
      <c r="A101" s="82">
        <v>100</v>
      </c>
      <c r="B101" s="82" t="str">
        <f>IF(女子様式!$C318="","",IF(女子様式!$C318="@","@",女子様式!$C318))</f>
        <v/>
      </c>
      <c r="C101" s="82" t="str">
        <f>IF(女子様式!$C318="","",IF($B101="@","@",$B101+200000000))</f>
        <v/>
      </c>
      <c r="D101" s="82" t="str">
        <f>IF(女子様式!D120="","",女子様式!$D120)</f>
        <v/>
      </c>
      <c r="E101" s="82" t="str">
        <f>IF($C101="","",女子様式!$G318)</f>
        <v/>
      </c>
      <c r="F101" s="82" t="str">
        <f t="shared" si="2"/>
        <v/>
      </c>
      <c r="G101" s="84" t="str">
        <f>IF($C101="","",VLOOKUP(基本登録情報!$C$7,登録データ!$I$3:$L$100,3,FALSE))</f>
        <v/>
      </c>
      <c r="H101" s="84" t="str">
        <f ca="1">IF($D101="","",VLOOKUP(OFFSET(女子様式!$L$18,3*A101,0),登録データ!$AM$2:$AN$48,2,FALSE))</f>
        <v/>
      </c>
      <c r="I101" s="82" t="str">
        <f t="shared" si="3"/>
        <v/>
      </c>
      <c r="J101" s="82" t="str">
        <f>IF(女子様式!$AF318="","",女子様式!$AF318)</f>
        <v/>
      </c>
      <c r="K101" s="82" t="str">
        <f>IF(女子様式!$AF319="","",女子様式!$AF319)</f>
        <v/>
      </c>
      <c r="L101" s="82" t="str">
        <f>IF(女子様式!$AF320="","",女子様式!$AF320)</f>
        <v/>
      </c>
    </row>
    <row r="102" spans="1:12">
      <c r="A102" s="82">
        <v>101</v>
      </c>
      <c r="B102" s="82" t="str">
        <f>IF(女子様式!$C321="","",IF(女子様式!$C321="@","@",女子様式!$C321))</f>
        <v/>
      </c>
      <c r="C102" s="82" t="str">
        <f>IF(女子様式!$C321="","",IF($B102="@","@",$B102+200000000))</f>
        <v/>
      </c>
      <c r="D102" s="82" t="str">
        <f>IF(女子様式!D121="","",女子様式!$D121)</f>
        <v/>
      </c>
      <c r="E102" s="82" t="str">
        <f>IF($C102="","",女子様式!$G321)</f>
        <v/>
      </c>
      <c r="F102" s="82" t="str">
        <f t="shared" si="2"/>
        <v/>
      </c>
      <c r="G102" s="84" t="str">
        <f>IF($C102="","",VLOOKUP(基本登録情報!$C$7,登録データ!$I$3:$L$100,3,FALSE))</f>
        <v/>
      </c>
      <c r="H102" s="84" t="str">
        <f ca="1">IF($D102="","",VLOOKUP(OFFSET(女子様式!$L$18,3*A102,0),登録データ!$AM$2:$AN$48,2,FALSE))</f>
        <v/>
      </c>
      <c r="I102" s="82" t="str">
        <f t="shared" si="3"/>
        <v/>
      </c>
      <c r="J102" s="82" t="str">
        <f>IF(女子様式!$AF321="","",女子様式!$AF321)</f>
        <v/>
      </c>
      <c r="K102" s="82" t="str">
        <f>IF(女子様式!$AF322="","",女子様式!$AF322)</f>
        <v/>
      </c>
      <c r="L102" s="82" t="str">
        <f>IF(女子様式!$AF323="","",女子様式!$AF323)</f>
        <v/>
      </c>
    </row>
    <row r="103" spans="1:12">
      <c r="A103" s="82">
        <v>102</v>
      </c>
      <c r="B103" s="82" t="str">
        <f>IF(女子様式!$C324="","",IF(女子様式!$C324="@","@",女子様式!$C324))</f>
        <v/>
      </c>
      <c r="C103" s="82" t="str">
        <f>IF(女子様式!$C324="","",IF($B103="@","@",$B103+200000000))</f>
        <v/>
      </c>
      <c r="D103" s="82" t="str">
        <f>IF(女子様式!D122="","",女子様式!$D122)</f>
        <v/>
      </c>
      <c r="E103" s="82" t="str">
        <f>IF($C103="","",女子様式!$G324)</f>
        <v/>
      </c>
      <c r="F103" s="82" t="str">
        <f t="shared" si="2"/>
        <v/>
      </c>
      <c r="G103" s="84" t="str">
        <f>IF($C103="","",VLOOKUP(基本登録情報!$C$7,登録データ!$I$3:$L$100,3,FALSE))</f>
        <v/>
      </c>
      <c r="H103" s="84" t="str">
        <f ca="1">IF($D103="","",VLOOKUP(OFFSET(女子様式!$L$18,3*A103,0),登録データ!$AM$2:$AN$48,2,FALSE))</f>
        <v/>
      </c>
      <c r="I103" s="82" t="str">
        <f t="shared" si="3"/>
        <v/>
      </c>
      <c r="J103" s="82" t="str">
        <f>IF(女子様式!$AF324="","",女子様式!$AF324)</f>
        <v/>
      </c>
      <c r="K103" s="82" t="str">
        <f>IF(女子様式!$AF325="","",女子様式!$AF325)</f>
        <v/>
      </c>
      <c r="L103" s="82" t="str">
        <f>IF(女子様式!$AF326="","",女子様式!$AF326)</f>
        <v/>
      </c>
    </row>
    <row r="104" spans="1:12">
      <c r="A104" s="82">
        <v>103</v>
      </c>
      <c r="B104" s="82" t="str">
        <f>IF(女子様式!$C327="","",IF(女子様式!$C327="@","@",女子様式!$C327))</f>
        <v/>
      </c>
      <c r="C104" s="82" t="str">
        <f>IF(女子様式!$C327="","",IF($B104="@","@",$B104+200000000))</f>
        <v/>
      </c>
      <c r="D104" s="82" t="str">
        <f>IF(女子様式!D123="","",女子様式!$D123)</f>
        <v/>
      </c>
      <c r="E104" s="82" t="str">
        <f>IF($C104="","",女子様式!$G327)</f>
        <v/>
      </c>
      <c r="F104" s="82" t="str">
        <f t="shared" si="2"/>
        <v/>
      </c>
      <c r="G104" s="84" t="str">
        <f>IF($C104="","",VLOOKUP(基本登録情報!$C$7,登録データ!$I$3:$L$100,3,FALSE))</f>
        <v/>
      </c>
      <c r="H104" s="84" t="str">
        <f ca="1">IF($D104="","",VLOOKUP(OFFSET(女子様式!$L$18,3*A104,0),登録データ!$AM$2:$AN$48,2,FALSE))</f>
        <v/>
      </c>
      <c r="I104" s="82" t="str">
        <f t="shared" si="3"/>
        <v/>
      </c>
      <c r="J104" s="82" t="str">
        <f>IF(女子様式!$AF327="","",女子様式!$AF327)</f>
        <v/>
      </c>
      <c r="K104" s="82" t="str">
        <f>IF(女子様式!$AF328="","",女子様式!$AF328)</f>
        <v/>
      </c>
      <c r="L104" s="82" t="str">
        <f>IF(女子様式!$AF329="","",女子様式!$AF329)</f>
        <v/>
      </c>
    </row>
    <row r="105" spans="1:12">
      <c r="A105" s="82">
        <v>104</v>
      </c>
      <c r="B105" s="82" t="str">
        <f>IF(女子様式!$C330="","",IF(女子様式!$C330="@","@",女子様式!$C330))</f>
        <v/>
      </c>
      <c r="C105" s="82" t="str">
        <f>IF(女子様式!$C330="","",IF($B105="@","@",$B105+200000000))</f>
        <v/>
      </c>
      <c r="D105" s="82" t="str">
        <f>IF(女子様式!D124="","",女子様式!$D124)</f>
        <v/>
      </c>
      <c r="E105" s="82" t="str">
        <f>IF($C105="","",女子様式!$G330)</f>
        <v/>
      </c>
      <c r="F105" s="82" t="str">
        <f t="shared" si="2"/>
        <v/>
      </c>
      <c r="G105" s="84" t="str">
        <f>IF($C105="","",VLOOKUP(基本登録情報!$C$7,登録データ!$I$3:$L$100,3,FALSE))</f>
        <v/>
      </c>
      <c r="H105" s="84" t="str">
        <f ca="1">IF($D105="","",VLOOKUP(OFFSET(女子様式!$L$18,3*A105,0),登録データ!$AM$2:$AN$48,2,FALSE))</f>
        <v/>
      </c>
      <c r="I105" s="82" t="str">
        <f t="shared" si="3"/>
        <v/>
      </c>
      <c r="J105" s="82" t="str">
        <f>IF(女子様式!$AF330="","",女子様式!$AF330)</f>
        <v/>
      </c>
      <c r="K105" s="82" t="str">
        <f>IF(女子様式!$AF331="","",女子様式!$AF331)</f>
        <v/>
      </c>
      <c r="L105" s="82" t="str">
        <f>IF(女子様式!$AF332="","",女子様式!$AF332)</f>
        <v/>
      </c>
    </row>
    <row r="106" spans="1:12">
      <c r="A106" s="82">
        <v>105</v>
      </c>
      <c r="B106" s="82" t="str">
        <f>IF(女子様式!$C333="","",IF(女子様式!$C333="@","@",女子様式!$C333))</f>
        <v/>
      </c>
      <c r="C106" s="82" t="str">
        <f>IF(女子様式!$C333="","",IF($B106="@","@",$B106+200000000))</f>
        <v/>
      </c>
      <c r="D106" s="82" t="str">
        <f>IF(女子様式!D125="","",女子様式!$D125)</f>
        <v/>
      </c>
      <c r="E106" s="82" t="str">
        <f>IF($C106="","",女子様式!$G333)</f>
        <v/>
      </c>
      <c r="F106" s="82" t="str">
        <f t="shared" si="2"/>
        <v/>
      </c>
      <c r="G106" s="84" t="str">
        <f>IF($C106="","",VLOOKUP(基本登録情報!$C$7,登録データ!$I$3:$L$100,3,FALSE))</f>
        <v/>
      </c>
      <c r="H106" s="84" t="str">
        <f ca="1">IF($D106="","",VLOOKUP(OFFSET(女子様式!$L$18,3*A106,0),登録データ!$AM$2:$AN$48,2,FALSE))</f>
        <v/>
      </c>
      <c r="I106" s="82" t="str">
        <f t="shared" si="3"/>
        <v/>
      </c>
      <c r="J106" s="82" t="str">
        <f>IF(女子様式!$AF333="","",女子様式!$AF333)</f>
        <v/>
      </c>
      <c r="K106" s="82" t="str">
        <f>IF(女子様式!$AF334="","",女子様式!$AF334)</f>
        <v/>
      </c>
      <c r="L106" s="82" t="str">
        <f>IF(女子様式!$AF335="","",女子様式!$AF335)</f>
        <v/>
      </c>
    </row>
    <row r="107" spans="1:12">
      <c r="A107" s="82">
        <v>106</v>
      </c>
      <c r="B107" s="82" t="str">
        <f>IF(女子様式!$C336="","",IF(女子様式!$C336="@","@",女子様式!$C336))</f>
        <v/>
      </c>
      <c r="C107" s="82" t="str">
        <f>IF(女子様式!$C336="","",IF($B107="@","@",$B107+200000000))</f>
        <v/>
      </c>
      <c r="D107" s="82" t="str">
        <f>IF(女子様式!D126="","",女子様式!$D126)</f>
        <v/>
      </c>
      <c r="E107" s="82" t="str">
        <f>IF($C107="","",女子様式!$G336)</f>
        <v/>
      </c>
      <c r="F107" s="82" t="str">
        <f t="shared" si="2"/>
        <v/>
      </c>
      <c r="G107" s="84" t="str">
        <f>IF($C107="","",VLOOKUP(基本登録情報!$C$7,登録データ!$I$3:$L$100,3,FALSE))</f>
        <v/>
      </c>
      <c r="H107" s="84" t="str">
        <f ca="1">IF($D107="","",VLOOKUP(OFFSET(女子様式!$L$18,3*A107,0),登録データ!$AM$2:$AN$48,2,FALSE))</f>
        <v/>
      </c>
      <c r="I107" s="82" t="str">
        <f t="shared" si="3"/>
        <v/>
      </c>
      <c r="J107" s="82" t="str">
        <f>IF(女子様式!$AF336="","",女子様式!$AF336)</f>
        <v/>
      </c>
      <c r="K107" s="82" t="str">
        <f>IF(女子様式!$AF337="","",女子様式!$AF337)</f>
        <v/>
      </c>
      <c r="L107" s="82" t="str">
        <f>IF(女子様式!$AF338="","",女子様式!$AF338)</f>
        <v/>
      </c>
    </row>
    <row r="108" spans="1:12">
      <c r="A108" s="82">
        <v>107</v>
      </c>
      <c r="B108" s="82" t="str">
        <f>IF(女子様式!$C339="","",IF(女子様式!$C339="@","@",女子様式!$C339))</f>
        <v/>
      </c>
      <c r="C108" s="82" t="str">
        <f>IF(女子様式!$C339="","",IF($B108="@","@",$B108+200000000))</f>
        <v/>
      </c>
      <c r="D108" s="82" t="str">
        <f>IF(女子様式!D127="","",女子様式!$D127)</f>
        <v/>
      </c>
      <c r="E108" s="82" t="str">
        <f>IF($C108="","",女子様式!$G339)</f>
        <v/>
      </c>
      <c r="F108" s="82" t="str">
        <f t="shared" si="2"/>
        <v/>
      </c>
      <c r="G108" s="84" t="str">
        <f>IF($C108="","",VLOOKUP(基本登録情報!$C$7,登録データ!$I$3:$L$100,3,FALSE))</f>
        <v/>
      </c>
      <c r="H108" s="84" t="str">
        <f ca="1">IF($D108="","",VLOOKUP(OFFSET(女子様式!$L$18,3*A108,0),登録データ!$AM$2:$AN$48,2,FALSE))</f>
        <v/>
      </c>
      <c r="I108" s="82" t="str">
        <f t="shared" si="3"/>
        <v/>
      </c>
      <c r="J108" s="82" t="str">
        <f>IF(女子様式!$AF339="","",女子様式!$AF339)</f>
        <v/>
      </c>
      <c r="K108" s="82" t="str">
        <f>IF(女子様式!$AF340="","",女子様式!$AF340)</f>
        <v/>
      </c>
      <c r="L108" s="82" t="str">
        <f>IF(女子様式!$AF341="","",女子様式!$AF341)</f>
        <v/>
      </c>
    </row>
    <row r="109" spans="1:12">
      <c r="A109" s="82">
        <v>108</v>
      </c>
      <c r="B109" s="82" t="str">
        <f>IF(女子様式!$C342="","",IF(女子様式!$C342="@","@",女子様式!$C342))</f>
        <v/>
      </c>
      <c r="C109" s="82" t="str">
        <f>IF(女子様式!$C342="","",IF($B109="@","@",$B109+200000000))</f>
        <v/>
      </c>
      <c r="D109" s="82" t="str">
        <f>IF(女子様式!D128="","",女子様式!$D128)</f>
        <v/>
      </c>
      <c r="E109" s="82" t="str">
        <f>IF($C109="","",女子様式!$G342)</f>
        <v/>
      </c>
      <c r="F109" s="82" t="str">
        <f t="shared" si="2"/>
        <v/>
      </c>
      <c r="G109" s="84" t="str">
        <f>IF($C109="","",VLOOKUP(基本登録情報!$C$7,登録データ!$I$3:$L$100,3,FALSE))</f>
        <v/>
      </c>
      <c r="H109" s="84" t="str">
        <f ca="1">IF($D109="","",VLOOKUP(OFFSET(女子様式!$L$18,3*A109,0),登録データ!$AM$2:$AN$48,2,FALSE))</f>
        <v/>
      </c>
      <c r="I109" s="82" t="str">
        <f t="shared" si="3"/>
        <v/>
      </c>
      <c r="J109" s="82" t="str">
        <f>IF(女子様式!$AF342="","",女子様式!$AF342)</f>
        <v/>
      </c>
      <c r="K109" s="82" t="str">
        <f>IF(女子様式!$AF343="","",女子様式!$AF343)</f>
        <v/>
      </c>
      <c r="L109" s="82" t="str">
        <f>IF(女子様式!$AF344="","",女子様式!$AF344)</f>
        <v/>
      </c>
    </row>
    <row r="110" spans="1:12">
      <c r="A110" s="82">
        <v>109</v>
      </c>
      <c r="B110" s="82" t="str">
        <f>IF(女子様式!$C345="","",IF(女子様式!$C345="@","@",女子様式!$C345))</f>
        <v/>
      </c>
      <c r="C110" s="82" t="str">
        <f>IF(女子様式!$C345="","",IF($B110="@","@",$B110+200000000))</f>
        <v/>
      </c>
      <c r="D110" s="82" t="str">
        <f>IF(女子様式!D129="","",女子様式!$D129)</f>
        <v/>
      </c>
      <c r="E110" s="82" t="str">
        <f>IF($C110="","",女子様式!$G345)</f>
        <v/>
      </c>
      <c r="F110" s="82" t="str">
        <f t="shared" si="2"/>
        <v/>
      </c>
      <c r="G110" s="84" t="str">
        <f>IF($C110="","",VLOOKUP(基本登録情報!$C$7,登録データ!$I$3:$L$100,3,FALSE))</f>
        <v/>
      </c>
      <c r="H110" s="84" t="str">
        <f ca="1">IF($D110="","",VLOOKUP(OFFSET(女子様式!$L$18,3*A110,0),登録データ!$AM$2:$AN$48,2,FALSE))</f>
        <v/>
      </c>
      <c r="I110" s="82" t="str">
        <f t="shared" si="3"/>
        <v/>
      </c>
      <c r="J110" s="82" t="str">
        <f>IF(女子様式!$AF345="","",女子様式!$AF345)</f>
        <v/>
      </c>
      <c r="K110" s="82" t="str">
        <f>IF(女子様式!$AF346="","",女子様式!$AF346)</f>
        <v/>
      </c>
      <c r="L110" s="82" t="str">
        <f>IF(女子様式!$AF347="","",女子様式!$AF347)</f>
        <v/>
      </c>
    </row>
    <row r="111" spans="1:12">
      <c r="A111" s="82">
        <v>110</v>
      </c>
      <c r="B111" s="82" t="str">
        <f>IF(女子様式!$C348="","",IF(女子様式!$C348="@","@",女子様式!$C348))</f>
        <v/>
      </c>
      <c r="C111" s="82" t="str">
        <f>IF(女子様式!$C348="","",IF($B111="@","@",$B111+200000000))</f>
        <v/>
      </c>
      <c r="D111" s="82" t="str">
        <f>IF(女子様式!D130="","",女子様式!$D130)</f>
        <v/>
      </c>
      <c r="E111" s="82" t="str">
        <f>IF($C111="","",女子様式!$G348)</f>
        <v/>
      </c>
      <c r="F111" s="82" t="str">
        <f t="shared" si="2"/>
        <v/>
      </c>
      <c r="G111" s="84" t="str">
        <f>IF($C111="","",VLOOKUP(基本登録情報!$C$7,登録データ!$I$3:$L$100,3,FALSE))</f>
        <v/>
      </c>
      <c r="H111" s="84" t="str">
        <f ca="1">IF($D111="","",VLOOKUP(OFFSET(女子様式!$L$18,3*A111,0),登録データ!$AM$2:$AN$48,2,FALSE))</f>
        <v/>
      </c>
      <c r="I111" s="82" t="str">
        <f t="shared" si="3"/>
        <v/>
      </c>
      <c r="J111" s="82" t="str">
        <f>IF(女子様式!$AF348="","",女子様式!$AF348)</f>
        <v/>
      </c>
      <c r="K111" s="82" t="str">
        <f>IF(女子様式!$AF349="","",女子様式!$AF349)</f>
        <v/>
      </c>
      <c r="L111" s="82" t="str">
        <f>IF(女子様式!$AF350="","",女子様式!$AF350)</f>
        <v/>
      </c>
    </row>
    <row r="112" spans="1:12">
      <c r="A112" s="82">
        <v>111</v>
      </c>
      <c r="B112" s="82" t="str">
        <f>IF(女子様式!$C351="","",IF(女子様式!$C351="@","@",女子様式!$C351))</f>
        <v/>
      </c>
      <c r="C112" s="82" t="str">
        <f>IF(女子様式!$C351="","",IF($B112="@","@",$B112+200000000))</f>
        <v/>
      </c>
      <c r="D112" s="82" t="str">
        <f>IF(女子様式!D131="","",女子様式!$D131)</f>
        <v/>
      </c>
      <c r="E112" s="82" t="str">
        <f>IF($C112="","",女子様式!$G351)</f>
        <v/>
      </c>
      <c r="F112" s="82" t="str">
        <f t="shared" si="2"/>
        <v/>
      </c>
      <c r="G112" s="84" t="str">
        <f>IF($C112="","",VLOOKUP(基本登録情報!$C$7,登録データ!$I$3:$L$100,3,FALSE))</f>
        <v/>
      </c>
      <c r="H112" s="84" t="str">
        <f ca="1">IF($D112="","",VLOOKUP(OFFSET(女子様式!$L$18,3*A112,0),登録データ!$AM$2:$AN$48,2,FALSE))</f>
        <v/>
      </c>
      <c r="I112" s="82" t="str">
        <f t="shared" si="3"/>
        <v/>
      </c>
      <c r="J112" s="82" t="str">
        <f>IF(女子様式!$AF351="","",女子様式!$AF351)</f>
        <v/>
      </c>
      <c r="K112" s="82" t="str">
        <f>IF(女子様式!$AF352="","",女子様式!$AF352)</f>
        <v/>
      </c>
      <c r="L112" s="82" t="str">
        <f>IF(女子様式!$AF353="","",女子様式!$AF353)</f>
        <v/>
      </c>
    </row>
    <row r="113" spans="1:12">
      <c r="A113" s="82">
        <v>112</v>
      </c>
      <c r="B113" s="82" t="str">
        <f>IF(女子様式!$C354="","",IF(女子様式!$C354="@","@",女子様式!$C354))</f>
        <v/>
      </c>
      <c r="C113" s="82" t="str">
        <f>IF(女子様式!$C354="","",IF($B113="@","@",$B113+200000000))</f>
        <v/>
      </c>
      <c r="D113" s="82" t="str">
        <f>IF(女子様式!D132="","",女子様式!$D132)</f>
        <v/>
      </c>
      <c r="E113" s="82" t="str">
        <f>IF($C113="","",女子様式!$G354)</f>
        <v/>
      </c>
      <c r="F113" s="82" t="str">
        <f t="shared" si="2"/>
        <v/>
      </c>
      <c r="G113" s="84" t="str">
        <f>IF($C113="","",VLOOKUP(基本登録情報!$C$7,登録データ!$I$3:$L$100,3,FALSE))</f>
        <v/>
      </c>
      <c r="H113" s="84" t="str">
        <f ca="1">IF($D113="","",VLOOKUP(OFFSET(女子様式!$L$18,3*A113,0),登録データ!$AM$2:$AN$48,2,FALSE))</f>
        <v/>
      </c>
      <c r="I113" s="82" t="str">
        <f t="shared" si="3"/>
        <v/>
      </c>
      <c r="J113" s="82" t="str">
        <f>IF(女子様式!$AF354="","",女子様式!$AF354)</f>
        <v/>
      </c>
      <c r="K113" s="82" t="str">
        <f>IF(女子様式!$AF355="","",女子様式!$AF355)</f>
        <v/>
      </c>
      <c r="L113" s="82" t="str">
        <f>IF(女子様式!$AF356="","",女子様式!$AF356)</f>
        <v/>
      </c>
    </row>
    <row r="114" spans="1:12">
      <c r="A114" s="82">
        <v>113</v>
      </c>
      <c r="B114" s="82" t="str">
        <f>IF(女子様式!$C357="","",IF(女子様式!$C357="@","@",女子様式!$C357))</f>
        <v/>
      </c>
      <c r="C114" s="82" t="str">
        <f>IF(女子様式!$C357="","",IF($B114="@","@",$B114+200000000))</f>
        <v/>
      </c>
      <c r="D114" s="82" t="str">
        <f>IF(女子様式!D133="","",女子様式!$D133)</f>
        <v/>
      </c>
      <c r="E114" s="82" t="str">
        <f>IF($C114="","",女子様式!$G357)</f>
        <v/>
      </c>
      <c r="F114" s="82" t="str">
        <f t="shared" si="2"/>
        <v/>
      </c>
      <c r="G114" s="84" t="str">
        <f>IF($C114="","",VLOOKUP(基本登録情報!$C$7,登録データ!$I$3:$L$100,3,FALSE))</f>
        <v/>
      </c>
      <c r="H114" s="84" t="str">
        <f ca="1">IF($D114="","",VLOOKUP(OFFSET(女子様式!$L$18,3*A114,0),登録データ!$AM$2:$AN$48,2,FALSE))</f>
        <v/>
      </c>
      <c r="I114" s="82" t="str">
        <f t="shared" si="3"/>
        <v/>
      </c>
      <c r="J114" s="82" t="str">
        <f>IF(女子様式!$AF357="","",女子様式!$AF357)</f>
        <v/>
      </c>
      <c r="K114" s="82" t="str">
        <f>IF(女子様式!$AF358="","",女子様式!$AF358)</f>
        <v/>
      </c>
      <c r="L114" s="82" t="str">
        <f>IF(女子様式!$AF359="","",女子様式!$AF359)</f>
        <v/>
      </c>
    </row>
    <row r="115" spans="1:12">
      <c r="A115" s="82">
        <v>114</v>
      </c>
      <c r="B115" s="82" t="str">
        <f>IF(女子様式!$C360="","",IF(女子様式!$C360="@","@",女子様式!$C360))</f>
        <v/>
      </c>
      <c r="C115" s="82" t="str">
        <f>IF(女子様式!$C360="","",IF($B115="@","@",$B115+200000000))</f>
        <v/>
      </c>
      <c r="D115" s="82" t="str">
        <f>IF(女子様式!D134="","",女子様式!$D134)</f>
        <v/>
      </c>
      <c r="E115" s="82" t="str">
        <f>IF($C115="","",女子様式!$G360)</f>
        <v/>
      </c>
      <c r="F115" s="82" t="str">
        <f t="shared" si="2"/>
        <v/>
      </c>
      <c r="G115" s="84" t="str">
        <f>IF($C115="","",VLOOKUP(基本登録情報!$C$7,登録データ!$I$3:$L$100,3,FALSE))</f>
        <v/>
      </c>
      <c r="H115" s="84" t="str">
        <f ca="1">IF($D115="","",VLOOKUP(OFFSET(女子様式!$L$18,3*A115,0),登録データ!$AM$2:$AN$48,2,FALSE))</f>
        <v/>
      </c>
      <c r="I115" s="82" t="str">
        <f t="shared" si="3"/>
        <v/>
      </c>
      <c r="J115" s="82" t="str">
        <f>IF(女子様式!$AF360="","",女子様式!$AF360)</f>
        <v/>
      </c>
      <c r="K115" s="82" t="str">
        <f>IF(女子様式!$AF361="","",女子様式!$AF361)</f>
        <v/>
      </c>
      <c r="L115" s="82" t="str">
        <f>IF(女子様式!$AF362="","",女子様式!$AF362)</f>
        <v/>
      </c>
    </row>
    <row r="116" spans="1:12">
      <c r="A116" s="82">
        <v>115</v>
      </c>
      <c r="B116" s="82" t="str">
        <f>IF(女子様式!$C363="","",IF(女子様式!$C363="@","@",女子様式!$C363))</f>
        <v/>
      </c>
      <c r="C116" s="82" t="str">
        <f>IF(女子様式!$C363="","",IF($B116="@","@",$B116+200000000))</f>
        <v/>
      </c>
      <c r="D116" s="82" t="str">
        <f>IF(女子様式!D135="","",女子様式!$D135)</f>
        <v/>
      </c>
      <c r="E116" s="82" t="str">
        <f>IF($C116="","",女子様式!$G363)</f>
        <v/>
      </c>
      <c r="F116" s="82" t="str">
        <f t="shared" si="2"/>
        <v/>
      </c>
      <c r="G116" s="84" t="str">
        <f>IF($C116="","",VLOOKUP(基本登録情報!$C$7,登録データ!$I$3:$L$100,3,FALSE))</f>
        <v/>
      </c>
      <c r="H116" s="84" t="str">
        <f ca="1">IF($D116="","",VLOOKUP(OFFSET(女子様式!$L$18,3*A116,0),登録データ!$AM$2:$AN$48,2,FALSE))</f>
        <v/>
      </c>
      <c r="I116" s="82" t="str">
        <f t="shared" si="3"/>
        <v/>
      </c>
      <c r="J116" s="82" t="str">
        <f>IF(女子様式!$AF363="","",女子様式!$AF363)</f>
        <v/>
      </c>
      <c r="K116" s="82" t="str">
        <f>IF(女子様式!$AF364="","",女子様式!$AF364)</f>
        <v/>
      </c>
      <c r="L116" s="82" t="str">
        <f>IF(女子様式!$AF365="","",女子様式!$AF365)</f>
        <v/>
      </c>
    </row>
    <row r="117" spans="1:12">
      <c r="A117" s="82">
        <v>116</v>
      </c>
      <c r="B117" s="82" t="str">
        <f>IF(女子様式!$C366="","",IF(女子様式!$C366="@","@",女子様式!$C366))</f>
        <v/>
      </c>
      <c r="C117" s="82" t="str">
        <f>IF(女子様式!$C366="","",IF($B117="@","@",$B117+200000000))</f>
        <v/>
      </c>
      <c r="D117" s="82" t="str">
        <f>IF(女子様式!D136="","",女子様式!$D136)</f>
        <v/>
      </c>
      <c r="E117" s="82" t="str">
        <f>IF($C117="","",女子様式!$G366)</f>
        <v/>
      </c>
      <c r="F117" s="82" t="str">
        <f t="shared" si="2"/>
        <v/>
      </c>
      <c r="G117" s="84" t="str">
        <f>IF($C117="","",VLOOKUP(基本登録情報!$C$7,登録データ!$I$3:$L$100,3,FALSE))</f>
        <v/>
      </c>
      <c r="H117" s="84" t="str">
        <f ca="1">IF($D117="","",VLOOKUP(OFFSET(女子様式!$L$18,3*A117,0),登録データ!$AM$2:$AN$48,2,FALSE))</f>
        <v/>
      </c>
      <c r="I117" s="82" t="str">
        <f t="shared" si="3"/>
        <v/>
      </c>
      <c r="J117" s="82" t="str">
        <f>IF(女子様式!$AF366="","",女子様式!$AF366)</f>
        <v/>
      </c>
      <c r="K117" s="82" t="str">
        <f>IF(女子様式!$AF367="","",女子様式!$AF367)</f>
        <v/>
      </c>
      <c r="L117" s="82" t="str">
        <f>IF(女子様式!$AF368="","",女子様式!$AF368)</f>
        <v/>
      </c>
    </row>
    <row r="118" spans="1:12">
      <c r="A118" s="82">
        <v>117</v>
      </c>
      <c r="B118" s="82" t="str">
        <f>IF(女子様式!$C369="","",IF(女子様式!$C369="@","@",女子様式!$C369))</f>
        <v/>
      </c>
      <c r="C118" s="82" t="str">
        <f>IF(女子様式!$C369="","",IF($B118="@","@",$B118+200000000))</f>
        <v/>
      </c>
      <c r="D118" s="82" t="str">
        <f>IF(女子様式!D137="","",女子様式!$D137)</f>
        <v/>
      </c>
      <c r="E118" s="82" t="str">
        <f>IF($C118="","",女子様式!$G369)</f>
        <v/>
      </c>
      <c r="F118" s="82" t="str">
        <f t="shared" si="2"/>
        <v/>
      </c>
      <c r="G118" s="84" t="str">
        <f>IF($C118="","",VLOOKUP(基本登録情報!$C$7,登録データ!$I$3:$L$100,3,FALSE))</f>
        <v/>
      </c>
      <c r="H118" s="84" t="str">
        <f ca="1">IF($D118="","",VLOOKUP(OFFSET(女子様式!$L$18,3*A118,0),登録データ!$AM$2:$AN$48,2,FALSE))</f>
        <v/>
      </c>
      <c r="I118" s="82" t="str">
        <f t="shared" si="3"/>
        <v/>
      </c>
      <c r="J118" s="82" t="str">
        <f>IF(女子様式!$AF369="","",女子様式!$AF369)</f>
        <v/>
      </c>
      <c r="K118" s="82" t="str">
        <f>IF(女子様式!$AF370="","",女子様式!$AF370)</f>
        <v/>
      </c>
      <c r="L118" s="82" t="str">
        <f>IF(女子様式!$AF371="","",女子様式!$AF371)</f>
        <v/>
      </c>
    </row>
    <row r="119" spans="1:12">
      <c r="A119" s="82">
        <v>118</v>
      </c>
      <c r="B119" s="82" t="str">
        <f>IF(女子様式!$C372="","",IF(女子様式!$C372="@","@",女子様式!$C372))</f>
        <v/>
      </c>
      <c r="C119" s="82" t="str">
        <f>IF(女子様式!$C372="","",IF($B119="@","@",$B119+200000000))</f>
        <v/>
      </c>
      <c r="D119" s="82" t="str">
        <f>IF(女子様式!D138="","",女子様式!$D138)</f>
        <v/>
      </c>
      <c r="E119" s="82" t="str">
        <f>IF($C119="","",女子様式!$G372)</f>
        <v/>
      </c>
      <c r="F119" s="82" t="str">
        <f t="shared" si="2"/>
        <v/>
      </c>
      <c r="G119" s="84" t="str">
        <f>IF($C119="","",VLOOKUP(基本登録情報!$C$7,登録データ!$I$3:$L$100,3,FALSE))</f>
        <v/>
      </c>
      <c r="H119" s="84" t="str">
        <f ca="1">IF($D119="","",VLOOKUP(OFFSET(女子様式!$L$18,3*A119,0),登録データ!$AM$2:$AN$48,2,FALSE))</f>
        <v/>
      </c>
      <c r="I119" s="82" t="str">
        <f t="shared" si="3"/>
        <v/>
      </c>
      <c r="J119" s="82" t="str">
        <f>IF(女子様式!$AF372="","",女子様式!$AF372)</f>
        <v/>
      </c>
      <c r="K119" s="82" t="str">
        <f>IF(女子様式!$AF373="","",女子様式!$AF373)</f>
        <v/>
      </c>
      <c r="L119" s="82" t="str">
        <f>IF(女子様式!$AF374="","",女子様式!$AF374)</f>
        <v/>
      </c>
    </row>
    <row r="120" spans="1:12">
      <c r="A120" s="82">
        <v>119</v>
      </c>
      <c r="B120" s="82" t="str">
        <f>IF(女子様式!$C375="","",IF(女子様式!$C375="@","@",女子様式!$C375))</f>
        <v/>
      </c>
      <c r="C120" s="82" t="str">
        <f>IF(女子様式!$C375="","",IF($B120="@","@",$B120+200000000))</f>
        <v/>
      </c>
      <c r="D120" s="82" t="str">
        <f>IF(女子様式!D139="","",女子様式!$D139)</f>
        <v/>
      </c>
      <c r="E120" s="82" t="str">
        <f>IF($C120="","",女子様式!$G375)</f>
        <v/>
      </c>
      <c r="F120" s="82" t="str">
        <f t="shared" si="2"/>
        <v/>
      </c>
      <c r="G120" s="84" t="str">
        <f>IF($C120="","",VLOOKUP(基本登録情報!$C$7,登録データ!$I$3:$L$100,3,FALSE))</f>
        <v/>
      </c>
      <c r="H120" s="84" t="str">
        <f ca="1">IF($D120="","",VLOOKUP(OFFSET(女子様式!$L$18,3*A120,0),登録データ!$AM$2:$AN$48,2,FALSE))</f>
        <v/>
      </c>
      <c r="I120" s="82" t="str">
        <f t="shared" si="3"/>
        <v/>
      </c>
      <c r="J120" s="82" t="str">
        <f>IF(女子様式!$AF375="","",女子様式!$AF375)</f>
        <v/>
      </c>
      <c r="K120" s="82" t="str">
        <f>IF(女子様式!$AF376="","",女子様式!$AF376)</f>
        <v/>
      </c>
      <c r="L120" s="82" t="str">
        <f>IF(女子様式!$AF377="","",女子様式!$AF377)</f>
        <v/>
      </c>
    </row>
    <row r="121" spans="1:12">
      <c r="A121" s="82">
        <v>120</v>
      </c>
      <c r="B121" s="82" t="str">
        <f>IF(女子様式!$C378="","",IF(女子様式!$C378="@","@",女子様式!$C378))</f>
        <v/>
      </c>
      <c r="C121" s="82" t="str">
        <f>IF(女子様式!$C378="","",IF($B121="@","@",$B121+200000000))</f>
        <v/>
      </c>
      <c r="D121" s="82" t="str">
        <f>IF(女子様式!D140="","",女子様式!$D140)</f>
        <v/>
      </c>
      <c r="E121" s="82" t="str">
        <f>IF($C121="","",女子様式!$G378)</f>
        <v/>
      </c>
      <c r="F121" s="82" t="str">
        <f t="shared" si="2"/>
        <v/>
      </c>
      <c r="G121" s="84" t="str">
        <f>IF($C121="","",VLOOKUP(基本登録情報!$C$7,登録データ!$I$3:$L$100,3,FALSE))</f>
        <v/>
      </c>
      <c r="H121" s="84" t="str">
        <f ca="1">IF($D121="","",VLOOKUP(OFFSET(女子様式!$L$18,3*A121,0),登録データ!$AM$2:$AN$48,2,FALSE))</f>
        <v/>
      </c>
      <c r="I121" s="82" t="str">
        <f t="shared" si="3"/>
        <v/>
      </c>
      <c r="J121" s="82" t="str">
        <f>IF(女子様式!$AF378="","",女子様式!$AF378)</f>
        <v/>
      </c>
      <c r="K121" s="82" t="str">
        <f>IF(女子様式!$AF379="","",女子様式!$AF379)</f>
        <v/>
      </c>
      <c r="L121" s="82" t="str">
        <f>IF(女子様式!$AF380="","",女子様式!$AF380)</f>
        <v/>
      </c>
    </row>
    <row r="122" spans="1:12">
      <c r="A122" s="82">
        <v>121</v>
      </c>
      <c r="B122" s="82" t="str">
        <f>IF(女子様式!$C381="","",IF(女子様式!$C381="@","@",女子様式!$C381))</f>
        <v/>
      </c>
      <c r="C122" s="82" t="str">
        <f>IF(女子様式!$C381="","",IF($B122="@","@",$B122+200000000))</f>
        <v/>
      </c>
      <c r="D122" s="82" t="str">
        <f>IF(女子様式!D141="","",女子様式!$D141)</f>
        <v/>
      </c>
      <c r="E122" s="82" t="str">
        <f>IF($C122="","",女子様式!$G381)</f>
        <v/>
      </c>
      <c r="F122" s="82" t="str">
        <f t="shared" si="2"/>
        <v/>
      </c>
      <c r="G122" s="84" t="str">
        <f>IF($C122="","",VLOOKUP(基本登録情報!$C$7,登録データ!$I$3:$L$100,3,FALSE))</f>
        <v/>
      </c>
      <c r="H122" s="84" t="str">
        <f ca="1">IF($D122="","",VLOOKUP(OFFSET(女子様式!$L$18,3*A122,0),登録データ!$AM$2:$AN$48,2,FALSE))</f>
        <v/>
      </c>
      <c r="I122" s="82" t="str">
        <f t="shared" si="3"/>
        <v/>
      </c>
      <c r="J122" s="82" t="str">
        <f>IF(女子様式!$AF381="","",女子様式!$AF381)</f>
        <v/>
      </c>
      <c r="K122" s="82" t="str">
        <f>IF(女子様式!$AF382="","",女子様式!$AF382)</f>
        <v/>
      </c>
      <c r="L122" s="82" t="str">
        <f>IF(女子様式!$AF383="","",女子様式!$AF383)</f>
        <v/>
      </c>
    </row>
    <row r="123" spans="1:12">
      <c r="A123" s="82">
        <v>122</v>
      </c>
      <c r="B123" s="82" t="str">
        <f>IF(女子様式!$C384="","",IF(女子様式!$C384="@","@",女子様式!$C384))</f>
        <v/>
      </c>
      <c r="C123" s="82" t="str">
        <f>IF(女子様式!$C384="","",IF($B123="@","@",$B123+200000000))</f>
        <v/>
      </c>
      <c r="D123" s="82" t="str">
        <f>IF(女子様式!D142="","",女子様式!$D142)</f>
        <v/>
      </c>
      <c r="E123" s="82" t="str">
        <f>IF($C123="","",女子様式!$G384)</f>
        <v/>
      </c>
      <c r="F123" s="82" t="str">
        <f t="shared" si="2"/>
        <v/>
      </c>
      <c r="G123" s="84" t="str">
        <f>IF($C123="","",VLOOKUP(基本登録情報!$C$7,登録データ!$I$3:$L$100,3,FALSE))</f>
        <v/>
      </c>
      <c r="H123" s="84" t="str">
        <f ca="1">IF($D123="","",VLOOKUP(OFFSET(女子様式!$L$18,3*A123,0),登録データ!$AM$2:$AN$48,2,FALSE))</f>
        <v/>
      </c>
      <c r="I123" s="82" t="str">
        <f t="shared" si="3"/>
        <v/>
      </c>
      <c r="J123" s="82" t="str">
        <f>IF(女子様式!$AF384="","",女子様式!$AF384)</f>
        <v/>
      </c>
      <c r="K123" s="82" t="str">
        <f>IF(女子様式!$AF385="","",女子様式!$AF385)</f>
        <v/>
      </c>
      <c r="L123" s="82" t="str">
        <f>IF(女子様式!$AF386="","",女子様式!$AF386)</f>
        <v/>
      </c>
    </row>
    <row r="124" spans="1:12">
      <c r="A124" s="82">
        <v>123</v>
      </c>
      <c r="B124" s="82" t="str">
        <f>IF(女子様式!$C387="","",IF(女子様式!$C387="@","@",女子様式!$C387))</f>
        <v/>
      </c>
      <c r="C124" s="82" t="str">
        <f>IF(女子様式!$C387="","",IF($B124="@","@",$B124+200000000))</f>
        <v/>
      </c>
      <c r="D124" s="82" t="str">
        <f>IF(女子様式!D143="","",女子様式!$D143)</f>
        <v/>
      </c>
      <c r="E124" s="82" t="str">
        <f>IF($C124="","",女子様式!$G387)</f>
        <v/>
      </c>
      <c r="F124" s="82" t="str">
        <f t="shared" si="2"/>
        <v/>
      </c>
      <c r="G124" s="84" t="str">
        <f>IF($C124="","",VLOOKUP(基本登録情報!$C$7,登録データ!$I$3:$L$100,3,FALSE))</f>
        <v/>
      </c>
      <c r="H124" s="84" t="str">
        <f ca="1">IF($D124="","",VLOOKUP(OFFSET(女子様式!$L$18,3*A124,0),登録データ!$AM$2:$AN$48,2,FALSE))</f>
        <v/>
      </c>
      <c r="I124" s="82" t="str">
        <f t="shared" si="3"/>
        <v/>
      </c>
      <c r="J124" s="82" t="str">
        <f>IF(女子様式!$AF387="","",女子様式!$AF387)</f>
        <v/>
      </c>
      <c r="K124" s="82" t="str">
        <f>IF(女子様式!$AF388="","",女子様式!$AF388)</f>
        <v/>
      </c>
      <c r="L124" s="82" t="str">
        <f>IF(女子様式!$AF389="","",女子様式!$AF389)</f>
        <v/>
      </c>
    </row>
    <row r="125" spans="1:12">
      <c r="A125" s="82">
        <v>124</v>
      </c>
      <c r="B125" s="82" t="str">
        <f>IF(女子様式!$C390="","",IF(女子様式!$C390="@","@",女子様式!$C390))</f>
        <v/>
      </c>
      <c r="C125" s="82" t="str">
        <f>IF(女子様式!$C390="","",IF($B125="@","@",$B125+200000000))</f>
        <v/>
      </c>
      <c r="D125" s="82" t="str">
        <f>IF(女子様式!D144="","",女子様式!$D144)</f>
        <v/>
      </c>
      <c r="E125" s="82" t="str">
        <f>IF($C125="","",女子様式!$G390)</f>
        <v/>
      </c>
      <c r="F125" s="82" t="str">
        <f t="shared" si="2"/>
        <v/>
      </c>
      <c r="G125" s="84" t="str">
        <f>IF($C125="","",VLOOKUP(基本登録情報!$C$7,登録データ!$I$3:$L$100,3,FALSE))</f>
        <v/>
      </c>
      <c r="H125" s="84" t="str">
        <f ca="1">IF($D125="","",VLOOKUP(OFFSET(女子様式!$L$18,3*A125,0),登録データ!$AM$2:$AN$48,2,FALSE))</f>
        <v/>
      </c>
      <c r="I125" s="82" t="str">
        <f t="shared" si="3"/>
        <v/>
      </c>
      <c r="J125" s="82" t="str">
        <f>IF(女子様式!$AF390="","",女子様式!$AF390)</f>
        <v/>
      </c>
      <c r="K125" s="82" t="str">
        <f>IF(女子様式!$AF391="","",女子様式!$AF391)</f>
        <v/>
      </c>
      <c r="L125" s="82" t="str">
        <f>IF(女子様式!$AF392="","",女子様式!$AF392)</f>
        <v/>
      </c>
    </row>
    <row r="126" spans="1:12">
      <c r="A126" s="82">
        <v>125</v>
      </c>
      <c r="B126" s="82" t="str">
        <f>IF(女子様式!$C393="","",IF(女子様式!$C393="@","@",女子様式!$C393))</f>
        <v/>
      </c>
      <c r="C126" s="82" t="str">
        <f>IF(女子様式!$C393="","",IF($B126="@","@",$B126+200000000))</f>
        <v/>
      </c>
      <c r="D126" s="82" t="str">
        <f>IF(女子様式!D145="","",女子様式!$D145)</f>
        <v/>
      </c>
      <c r="E126" s="82" t="str">
        <f>IF($C126="","",女子様式!$G393)</f>
        <v/>
      </c>
      <c r="F126" s="82" t="str">
        <f t="shared" si="2"/>
        <v/>
      </c>
      <c r="G126" s="84" t="str">
        <f>IF($C126="","",VLOOKUP(基本登録情報!$C$7,登録データ!$I$3:$L$100,3,FALSE))</f>
        <v/>
      </c>
      <c r="H126" s="84" t="str">
        <f ca="1">IF($D126="","",VLOOKUP(OFFSET(女子様式!$L$18,3*A126,0),登録データ!$AM$2:$AN$48,2,FALSE))</f>
        <v/>
      </c>
      <c r="I126" s="82" t="str">
        <f t="shared" si="3"/>
        <v/>
      </c>
      <c r="J126" s="82" t="str">
        <f>IF(女子様式!$AF393="","",女子様式!$AF393)</f>
        <v/>
      </c>
      <c r="K126" s="82" t="str">
        <f>IF(女子様式!$AF394="","",女子様式!$AF394)</f>
        <v/>
      </c>
      <c r="L126" s="82" t="str">
        <f>IF(女子様式!$AF395="","",女子様式!$AF395)</f>
        <v/>
      </c>
    </row>
    <row r="127" spans="1:12">
      <c r="A127" s="82">
        <v>126</v>
      </c>
      <c r="B127" s="82" t="str">
        <f>IF(女子様式!$C396="","",IF(女子様式!$C396="@","@",女子様式!$C396))</f>
        <v/>
      </c>
      <c r="C127" s="82" t="str">
        <f>IF(女子様式!$C396="","",IF($B127="@","@",$B127+200000000))</f>
        <v/>
      </c>
      <c r="D127" s="82" t="str">
        <f>IF(女子様式!D146="","",女子様式!$D146)</f>
        <v/>
      </c>
      <c r="E127" s="82" t="str">
        <f>IF($C127="","",女子様式!$G396)</f>
        <v/>
      </c>
      <c r="F127" s="82" t="str">
        <f t="shared" si="2"/>
        <v/>
      </c>
      <c r="G127" s="84" t="str">
        <f>IF($C127="","",VLOOKUP(基本登録情報!$C$7,登録データ!$I$3:$L$100,3,FALSE))</f>
        <v/>
      </c>
      <c r="H127" s="84" t="str">
        <f ca="1">IF($D127="","",VLOOKUP(OFFSET(女子様式!$L$18,3*A127,0),登録データ!$AM$2:$AN$48,2,FALSE))</f>
        <v/>
      </c>
      <c r="I127" s="82" t="str">
        <f t="shared" si="3"/>
        <v/>
      </c>
      <c r="J127" s="82" t="str">
        <f>IF(女子様式!$AF396="","",女子様式!$AF396)</f>
        <v/>
      </c>
      <c r="K127" s="82" t="str">
        <f>IF(女子様式!$AF397="","",女子様式!$AF397)</f>
        <v/>
      </c>
      <c r="L127" s="82" t="str">
        <f>IF(女子様式!$AF398="","",女子様式!$AF398)</f>
        <v/>
      </c>
    </row>
    <row r="128" spans="1:12">
      <c r="A128" s="82">
        <v>127</v>
      </c>
      <c r="B128" s="82" t="str">
        <f>IF(女子様式!$C399="","",IF(女子様式!$C399="@","@",女子様式!$C399))</f>
        <v/>
      </c>
      <c r="C128" s="82" t="str">
        <f>IF(女子様式!$C399="","",IF($B128="@","@",$B128+200000000))</f>
        <v/>
      </c>
      <c r="D128" s="82" t="str">
        <f>IF(女子様式!D147="","",女子様式!$D147)</f>
        <v/>
      </c>
      <c r="E128" s="82" t="str">
        <f>IF($C128="","",女子様式!$G399)</f>
        <v/>
      </c>
      <c r="F128" s="82" t="str">
        <f t="shared" si="2"/>
        <v/>
      </c>
      <c r="G128" s="84" t="str">
        <f>IF($C128="","",VLOOKUP(基本登録情報!$C$7,登録データ!$I$3:$L$100,3,FALSE))</f>
        <v/>
      </c>
      <c r="H128" s="84" t="str">
        <f ca="1">IF($D128="","",VLOOKUP(OFFSET(女子様式!$L$18,3*A128,0),登録データ!$AM$2:$AN$48,2,FALSE))</f>
        <v/>
      </c>
      <c r="I128" s="82" t="str">
        <f t="shared" si="3"/>
        <v/>
      </c>
      <c r="J128" s="82" t="str">
        <f>IF(女子様式!$AF399="","",女子様式!$AF399)</f>
        <v/>
      </c>
      <c r="K128" s="82" t="str">
        <f>IF(女子様式!$AF400="","",女子様式!$AF400)</f>
        <v/>
      </c>
      <c r="L128" s="82" t="str">
        <f>IF(女子様式!$AF401="","",女子様式!$AF401)</f>
        <v/>
      </c>
    </row>
    <row r="129" spans="1:12">
      <c r="A129" s="82">
        <v>128</v>
      </c>
      <c r="B129" s="82" t="str">
        <f>IF(女子様式!$C402="","",IF(女子様式!$C402="@","@",女子様式!$C402))</f>
        <v/>
      </c>
      <c r="C129" s="82" t="str">
        <f>IF(女子様式!$C402="","",IF($B129="@","@",$B129+200000000))</f>
        <v/>
      </c>
      <c r="D129" s="82" t="str">
        <f>IF(女子様式!D148="","",女子様式!$D148)</f>
        <v/>
      </c>
      <c r="E129" s="82" t="str">
        <f>IF($C129="","",女子様式!$G402)</f>
        <v/>
      </c>
      <c r="F129" s="82" t="str">
        <f t="shared" si="2"/>
        <v/>
      </c>
      <c r="G129" s="84" t="str">
        <f>IF($C129="","",VLOOKUP(基本登録情報!$C$7,登録データ!$I$3:$L$100,3,FALSE))</f>
        <v/>
      </c>
      <c r="H129" s="84" t="str">
        <f ca="1">IF($D129="","",VLOOKUP(OFFSET(女子様式!$L$18,3*A129,0),登録データ!$AM$2:$AN$48,2,FALSE))</f>
        <v/>
      </c>
      <c r="I129" s="82" t="str">
        <f t="shared" si="3"/>
        <v/>
      </c>
      <c r="J129" s="82" t="str">
        <f>IF(女子様式!$AF402="","",女子様式!$AF402)</f>
        <v/>
      </c>
      <c r="K129" s="82" t="str">
        <f>IF(女子様式!$AF403="","",女子様式!$AF403)</f>
        <v/>
      </c>
      <c r="L129" s="82" t="str">
        <f>IF(女子様式!$AF404="","",女子様式!$AF404)</f>
        <v/>
      </c>
    </row>
    <row r="130" spans="1:12">
      <c r="A130" s="82">
        <v>129</v>
      </c>
      <c r="B130" s="82" t="str">
        <f>IF(女子様式!$C405="","",IF(女子様式!$C405="@","@",女子様式!$C405))</f>
        <v/>
      </c>
      <c r="C130" s="82" t="str">
        <f>IF(女子様式!$C405="","",IF($B130="@","@",$B130+200000000))</f>
        <v/>
      </c>
      <c r="D130" s="82" t="str">
        <f>IF(女子様式!D149="","",女子様式!$D149)</f>
        <v/>
      </c>
      <c r="E130" s="82" t="str">
        <f>IF($C130="","",女子様式!$G405)</f>
        <v/>
      </c>
      <c r="F130" s="82" t="str">
        <f t="shared" si="2"/>
        <v/>
      </c>
      <c r="G130" s="84" t="str">
        <f>IF($C130="","",VLOOKUP(基本登録情報!$C$7,登録データ!$I$3:$L$100,3,FALSE))</f>
        <v/>
      </c>
      <c r="H130" s="84" t="str">
        <f ca="1">IF($D130="","",VLOOKUP(OFFSET(女子様式!$L$18,3*A130,0),登録データ!$AM$2:$AN$48,2,FALSE))</f>
        <v/>
      </c>
      <c r="I130" s="82" t="str">
        <f t="shared" si="3"/>
        <v/>
      </c>
      <c r="J130" s="82" t="str">
        <f>IF(女子様式!$AF405="","",女子様式!$AF405)</f>
        <v/>
      </c>
      <c r="K130" s="82" t="str">
        <f>IF(女子様式!$AF406="","",女子様式!$AF406)</f>
        <v/>
      </c>
      <c r="L130" s="82" t="str">
        <f>IF(女子様式!$AF407="","",女子様式!$AF407)</f>
        <v/>
      </c>
    </row>
    <row r="131" spans="1:12">
      <c r="A131" s="82">
        <v>130</v>
      </c>
      <c r="B131" s="82" t="str">
        <f>IF(女子様式!$C408="","",IF(女子様式!$C408="@","@",女子様式!$C408))</f>
        <v/>
      </c>
      <c r="C131" s="82" t="str">
        <f>IF(女子様式!$C408="","",IF($B131="@","@",$B131+200000000))</f>
        <v/>
      </c>
      <c r="D131" s="82" t="str">
        <f>IF(女子様式!D150="","",女子様式!$D150)</f>
        <v/>
      </c>
      <c r="E131" s="82" t="str">
        <f>IF($C131="","",女子様式!$G408)</f>
        <v/>
      </c>
      <c r="F131" s="82" t="str">
        <f t="shared" ref="F131:F194" si="4">IF($C131="","",2)</f>
        <v/>
      </c>
      <c r="G131" s="84" t="str">
        <f>IF($C131="","",VLOOKUP(基本登録情報!$C$7,登録データ!$I$3:$L$100,3,FALSE))</f>
        <v/>
      </c>
      <c r="H131" s="84" t="str">
        <f ca="1">IF($D131="","",VLOOKUP(OFFSET(女子様式!$L$18,3*A131,0),登録データ!$AM$2:$AN$48,2,FALSE))</f>
        <v/>
      </c>
      <c r="I131" s="82" t="str">
        <f t="shared" ref="I131:I194" si="5">IF($C131="","",IF($B131="@","@",VALUE(RIGHT($C131,4))))</f>
        <v/>
      </c>
      <c r="J131" s="82" t="str">
        <f>IF(女子様式!$AF408="","",女子様式!$AF408)</f>
        <v/>
      </c>
      <c r="K131" s="82" t="str">
        <f>IF(女子様式!$AF409="","",女子様式!$AF409)</f>
        <v/>
      </c>
      <c r="L131" s="82" t="str">
        <f>IF(女子様式!$AF410="","",女子様式!$AF410)</f>
        <v/>
      </c>
    </row>
    <row r="132" spans="1:12">
      <c r="A132" s="82">
        <v>131</v>
      </c>
      <c r="B132" s="82" t="str">
        <f>IF(女子様式!$C411="","",IF(女子様式!$C411="@","@",女子様式!$C411))</f>
        <v/>
      </c>
      <c r="C132" s="82" t="str">
        <f>IF(女子様式!$C411="","",IF($B132="@","@",$B132+200000000))</f>
        <v/>
      </c>
      <c r="D132" s="82" t="str">
        <f>IF(女子様式!D151="","",女子様式!$D151)</f>
        <v/>
      </c>
      <c r="E132" s="82" t="str">
        <f>IF($C132="","",女子様式!$G411)</f>
        <v/>
      </c>
      <c r="F132" s="82" t="str">
        <f t="shared" si="4"/>
        <v/>
      </c>
      <c r="G132" s="84" t="str">
        <f>IF($C132="","",VLOOKUP(基本登録情報!$C$7,登録データ!$I$3:$L$100,3,FALSE))</f>
        <v/>
      </c>
      <c r="H132" s="84" t="str">
        <f ca="1">IF($D132="","",VLOOKUP(OFFSET(女子様式!$L$18,3*A132,0),登録データ!$AM$2:$AN$48,2,FALSE))</f>
        <v/>
      </c>
      <c r="I132" s="82" t="str">
        <f t="shared" si="5"/>
        <v/>
      </c>
      <c r="J132" s="82" t="str">
        <f>IF(女子様式!$AF411="","",女子様式!$AF411)</f>
        <v/>
      </c>
      <c r="K132" s="82" t="str">
        <f>IF(女子様式!$AF412="","",女子様式!$AF412)</f>
        <v/>
      </c>
      <c r="L132" s="82" t="str">
        <f>IF(女子様式!$AF413="","",女子様式!$AF413)</f>
        <v/>
      </c>
    </row>
    <row r="133" spans="1:12">
      <c r="A133" s="82">
        <v>132</v>
      </c>
      <c r="B133" s="82" t="str">
        <f>IF(女子様式!$C414="","",IF(女子様式!$C414="@","@",女子様式!$C414))</f>
        <v/>
      </c>
      <c r="C133" s="82" t="str">
        <f>IF(女子様式!$C414="","",IF($B133="@","@",$B133+200000000))</f>
        <v/>
      </c>
      <c r="D133" s="82" t="str">
        <f>IF(女子様式!D152="","",女子様式!$D152)</f>
        <v/>
      </c>
      <c r="E133" s="82" t="str">
        <f>IF($C133="","",女子様式!$G414)</f>
        <v/>
      </c>
      <c r="F133" s="82" t="str">
        <f t="shared" si="4"/>
        <v/>
      </c>
      <c r="G133" s="84" t="str">
        <f>IF($C133="","",VLOOKUP(基本登録情報!$C$7,登録データ!$I$3:$L$100,3,FALSE))</f>
        <v/>
      </c>
      <c r="H133" s="84" t="str">
        <f ca="1">IF($D133="","",VLOOKUP(OFFSET(女子様式!$L$18,3*A133,0),登録データ!$AM$2:$AN$48,2,FALSE))</f>
        <v/>
      </c>
      <c r="I133" s="82" t="str">
        <f t="shared" si="5"/>
        <v/>
      </c>
      <c r="J133" s="82" t="str">
        <f>IF(女子様式!$AF414="","",女子様式!$AF414)</f>
        <v/>
      </c>
      <c r="K133" s="82" t="str">
        <f>IF(女子様式!$AF415="","",女子様式!$AF415)</f>
        <v/>
      </c>
      <c r="L133" s="82" t="str">
        <f>IF(女子様式!$AF416="","",女子様式!$AF416)</f>
        <v/>
      </c>
    </row>
    <row r="134" spans="1:12">
      <c r="A134" s="82">
        <v>133</v>
      </c>
      <c r="B134" s="82" t="str">
        <f>IF(女子様式!$C417="","",IF(女子様式!$C417="@","@",女子様式!$C417))</f>
        <v/>
      </c>
      <c r="C134" s="82" t="str">
        <f>IF(女子様式!$C417="","",IF($B134="@","@",$B134+200000000))</f>
        <v/>
      </c>
      <c r="D134" s="82" t="str">
        <f>IF(女子様式!D153="","",女子様式!$D153)</f>
        <v/>
      </c>
      <c r="E134" s="82" t="str">
        <f>IF($C134="","",女子様式!$G417)</f>
        <v/>
      </c>
      <c r="F134" s="82" t="str">
        <f t="shared" si="4"/>
        <v/>
      </c>
      <c r="G134" s="84" t="str">
        <f>IF($C134="","",VLOOKUP(基本登録情報!$C$7,登録データ!$I$3:$L$100,3,FALSE))</f>
        <v/>
      </c>
      <c r="H134" s="84" t="str">
        <f ca="1">IF($D134="","",VLOOKUP(OFFSET(女子様式!$L$18,3*A134,0),登録データ!$AM$2:$AN$48,2,FALSE))</f>
        <v/>
      </c>
      <c r="I134" s="82" t="str">
        <f t="shared" si="5"/>
        <v/>
      </c>
      <c r="J134" s="82" t="str">
        <f>IF(女子様式!$AF417="","",女子様式!$AF417)</f>
        <v/>
      </c>
      <c r="K134" s="82" t="str">
        <f>IF(女子様式!$AF418="","",女子様式!$AF418)</f>
        <v/>
      </c>
      <c r="L134" s="82" t="str">
        <f>IF(女子様式!$AF419="","",女子様式!$AF419)</f>
        <v/>
      </c>
    </row>
    <row r="135" spans="1:12">
      <c r="A135" s="82">
        <v>134</v>
      </c>
      <c r="B135" s="82" t="str">
        <f>IF(女子様式!$C420="","",IF(女子様式!$C420="@","@",女子様式!$C420))</f>
        <v/>
      </c>
      <c r="C135" s="82" t="str">
        <f>IF(女子様式!$C420="","",IF($B135="@","@",$B135+200000000))</f>
        <v/>
      </c>
      <c r="D135" s="82" t="str">
        <f>IF(女子様式!D154="","",女子様式!$D154)</f>
        <v/>
      </c>
      <c r="E135" s="82" t="str">
        <f>IF($C135="","",女子様式!$G420)</f>
        <v/>
      </c>
      <c r="F135" s="82" t="str">
        <f t="shared" si="4"/>
        <v/>
      </c>
      <c r="G135" s="84" t="str">
        <f>IF($C135="","",VLOOKUP(基本登録情報!$C$7,登録データ!$I$3:$L$100,3,FALSE))</f>
        <v/>
      </c>
      <c r="H135" s="84" t="str">
        <f ca="1">IF($D135="","",VLOOKUP(OFFSET(女子様式!$L$18,3*A135,0),登録データ!$AM$2:$AN$48,2,FALSE))</f>
        <v/>
      </c>
      <c r="I135" s="82" t="str">
        <f t="shared" si="5"/>
        <v/>
      </c>
      <c r="J135" s="82" t="str">
        <f>IF(女子様式!$AF420="","",女子様式!$AF420)</f>
        <v/>
      </c>
      <c r="K135" s="82" t="str">
        <f>IF(女子様式!$AF421="","",女子様式!$AF421)</f>
        <v/>
      </c>
      <c r="L135" s="82" t="str">
        <f>IF(女子様式!$AF422="","",女子様式!$AF422)</f>
        <v/>
      </c>
    </row>
    <row r="136" spans="1:12">
      <c r="A136" s="82">
        <v>135</v>
      </c>
      <c r="B136" s="82" t="str">
        <f>IF(女子様式!$C423="","",IF(女子様式!$C423="@","@",女子様式!$C423))</f>
        <v/>
      </c>
      <c r="C136" s="82" t="str">
        <f>IF(女子様式!$C423="","",IF($B136="@","@",$B136+200000000))</f>
        <v/>
      </c>
      <c r="D136" s="82" t="str">
        <f>IF(女子様式!D155="","",女子様式!$D155)</f>
        <v/>
      </c>
      <c r="E136" s="82" t="str">
        <f>IF($C136="","",女子様式!$G423)</f>
        <v/>
      </c>
      <c r="F136" s="82" t="str">
        <f t="shared" si="4"/>
        <v/>
      </c>
      <c r="G136" s="84" t="str">
        <f>IF($C136="","",VLOOKUP(基本登録情報!$C$7,登録データ!$I$3:$L$100,3,FALSE))</f>
        <v/>
      </c>
      <c r="H136" s="84" t="str">
        <f ca="1">IF($D136="","",VLOOKUP(OFFSET(女子様式!$L$18,3*A136,0),登録データ!$AM$2:$AN$48,2,FALSE))</f>
        <v/>
      </c>
      <c r="I136" s="82" t="str">
        <f t="shared" si="5"/>
        <v/>
      </c>
      <c r="J136" s="82" t="str">
        <f>IF(女子様式!$AF423="","",女子様式!$AF423)</f>
        <v/>
      </c>
      <c r="K136" s="82" t="str">
        <f>IF(女子様式!$AF424="","",女子様式!$AF424)</f>
        <v/>
      </c>
      <c r="L136" s="82" t="str">
        <f>IF(女子様式!$AF425="","",女子様式!$AF425)</f>
        <v/>
      </c>
    </row>
    <row r="137" spans="1:12">
      <c r="A137" s="82">
        <v>136</v>
      </c>
      <c r="B137" s="82" t="str">
        <f>IF(女子様式!$C426="","",IF(女子様式!$C426="@","@",女子様式!$C426))</f>
        <v/>
      </c>
      <c r="C137" s="82" t="str">
        <f>IF(女子様式!$C426="","",IF($B137="@","@",$B137+200000000))</f>
        <v/>
      </c>
      <c r="D137" s="82" t="str">
        <f>IF(女子様式!D156="","",女子様式!$D156)</f>
        <v/>
      </c>
      <c r="E137" s="82" t="str">
        <f>IF($C137="","",女子様式!$G426)</f>
        <v/>
      </c>
      <c r="F137" s="82" t="str">
        <f t="shared" si="4"/>
        <v/>
      </c>
      <c r="G137" s="84" t="str">
        <f>IF($C137="","",VLOOKUP(基本登録情報!$C$7,登録データ!$I$3:$L$100,3,FALSE))</f>
        <v/>
      </c>
      <c r="H137" s="84" t="str">
        <f ca="1">IF($D137="","",VLOOKUP(OFFSET(女子様式!$L$18,3*A137,0),登録データ!$AM$2:$AN$48,2,FALSE))</f>
        <v/>
      </c>
      <c r="I137" s="82" t="str">
        <f t="shared" si="5"/>
        <v/>
      </c>
      <c r="J137" s="82" t="str">
        <f>IF(女子様式!$AF426="","",女子様式!$AF426)</f>
        <v/>
      </c>
      <c r="K137" s="82" t="str">
        <f>IF(女子様式!$AF427="","",女子様式!$AF427)</f>
        <v/>
      </c>
      <c r="L137" s="82" t="str">
        <f>IF(女子様式!$AF428="","",女子様式!$AF428)</f>
        <v/>
      </c>
    </row>
    <row r="138" spans="1:12">
      <c r="A138" s="82">
        <v>137</v>
      </c>
      <c r="B138" s="82" t="str">
        <f>IF(女子様式!$C429="","",IF(女子様式!$C429="@","@",女子様式!$C429))</f>
        <v/>
      </c>
      <c r="C138" s="82" t="str">
        <f>IF(女子様式!$C429="","",IF($B138="@","@",$B138+200000000))</f>
        <v/>
      </c>
      <c r="D138" s="82" t="str">
        <f>IF(女子様式!D157="","",女子様式!$D157)</f>
        <v/>
      </c>
      <c r="E138" s="82" t="str">
        <f>IF($C138="","",女子様式!$G429)</f>
        <v/>
      </c>
      <c r="F138" s="82" t="str">
        <f t="shared" si="4"/>
        <v/>
      </c>
      <c r="G138" s="84" t="str">
        <f>IF($C138="","",VLOOKUP(基本登録情報!$C$7,登録データ!$I$3:$L$100,3,FALSE))</f>
        <v/>
      </c>
      <c r="H138" s="84" t="str">
        <f ca="1">IF($D138="","",VLOOKUP(OFFSET(女子様式!$L$18,3*A138,0),登録データ!$AM$2:$AN$48,2,FALSE))</f>
        <v/>
      </c>
      <c r="I138" s="82" t="str">
        <f t="shared" si="5"/>
        <v/>
      </c>
      <c r="J138" s="82" t="str">
        <f>IF(女子様式!$AF429="","",女子様式!$AF429)</f>
        <v/>
      </c>
      <c r="K138" s="82" t="str">
        <f>IF(女子様式!$AF430="","",女子様式!$AF430)</f>
        <v/>
      </c>
      <c r="L138" s="82" t="str">
        <f>IF(女子様式!$AF431="","",女子様式!$AF431)</f>
        <v/>
      </c>
    </row>
    <row r="139" spans="1:12">
      <c r="A139" s="82">
        <v>138</v>
      </c>
      <c r="B139" s="82" t="str">
        <f>IF(女子様式!$C432="","",IF(女子様式!$C432="@","@",女子様式!$C432))</f>
        <v/>
      </c>
      <c r="C139" s="82" t="str">
        <f>IF(女子様式!$C432="","",IF($B139="@","@",$B139+200000000))</f>
        <v/>
      </c>
      <c r="D139" s="82" t="str">
        <f>IF(女子様式!D158="","",女子様式!$D158)</f>
        <v/>
      </c>
      <c r="E139" s="82" t="str">
        <f>IF($C139="","",女子様式!$G432)</f>
        <v/>
      </c>
      <c r="F139" s="82" t="str">
        <f t="shared" si="4"/>
        <v/>
      </c>
      <c r="G139" s="84" t="str">
        <f>IF($C139="","",VLOOKUP(基本登録情報!$C$7,登録データ!$I$3:$L$100,3,FALSE))</f>
        <v/>
      </c>
      <c r="H139" s="84" t="str">
        <f ca="1">IF($D139="","",VLOOKUP(OFFSET(女子様式!$L$18,3*A139,0),登録データ!$AM$2:$AN$48,2,FALSE))</f>
        <v/>
      </c>
      <c r="I139" s="82" t="str">
        <f t="shared" si="5"/>
        <v/>
      </c>
      <c r="J139" s="82" t="str">
        <f>IF(女子様式!$AF432="","",女子様式!$AF432)</f>
        <v/>
      </c>
      <c r="K139" s="82" t="str">
        <f>IF(女子様式!$AF433="","",女子様式!$AF433)</f>
        <v/>
      </c>
      <c r="L139" s="82" t="str">
        <f>IF(女子様式!$AF434="","",女子様式!$AF434)</f>
        <v/>
      </c>
    </row>
    <row r="140" spans="1:12">
      <c r="A140" s="82">
        <v>139</v>
      </c>
      <c r="B140" s="82" t="str">
        <f>IF(女子様式!$C435="","",IF(女子様式!$C435="@","@",女子様式!$C435))</f>
        <v/>
      </c>
      <c r="C140" s="82" t="str">
        <f>IF(女子様式!$C435="","",IF($B140="@","@",$B140+200000000))</f>
        <v/>
      </c>
      <c r="D140" s="82" t="str">
        <f>IF(女子様式!D159="","",女子様式!$D159)</f>
        <v/>
      </c>
      <c r="E140" s="82" t="str">
        <f>IF($C140="","",女子様式!$G435)</f>
        <v/>
      </c>
      <c r="F140" s="82" t="str">
        <f t="shared" si="4"/>
        <v/>
      </c>
      <c r="G140" s="84" t="str">
        <f>IF($C140="","",VLOOKUP(基本登録情報!$C$7,登録データ!$I$3:$L$100,3,FALSE))</f>
        <v/>
      </c>
      <c r="H140" s="84" t="str">
        <f ca="1">IF($D140="","",VLOOKUP(OFFSET(女子様式!$L$18,3*A140,0),登録データ!$AM$2:$AN$48,2,FALSE))</f>
        <v/>
      </c>
      <c r="I140" s="82" t="str">
        <f t="shared" si="5"/>
        <v/>
      </c>
      <c r="J140" s="82" t="str">
        <f>IF(女子様式!$AF435="","",女子様式!$AF435)</f>
        <v/>
      </c>
      <c r="K140" s="82" t="str">
        <f>IF(女子様式!$AF436="","",女子様式!$AF436)</f>
        <v/>
      </c>
      <c r="L140" s="82" t="str">
        <f>IF(女子様式!$AF437="","",女子様式!$AF437)</f>
        <v/>
      </c>
    </row>
    <row r="141" spans="1:12">
      <c r="A141" s="82">
        <v>140</v>
      </c>
      <c r="B141" s="82" t="str">
        <f>IF(女子様式!$C438="","",IF(女子様式!$C438="@","@",女子様式!$C438))</f>
        <v/>
      </c>
      <c r="C141" s="82" t="str">
        <f>IF(女子様式!$C438="","",IF($B141="@","@",$B141+200000000))</f>
        <v/>
      </c>
      <c r="D141" s="82" t="str">
        <f>IF(女子様式!D160="","",女子様式!$D160)</f>
        <v/>
      </c>
      <c r="E141" s="82" t="str">
        <f>IF($C141="","",女子様式!$G438)</f>
        <v/>
      </c>
      <c r="F141" s="82" t="str">
        <f t="shared" si="4"/>
        <v/>
      </c>
      <c r="G141" s="84" t="str">
        <f>IF($C141="","",VLOOKUP(基本登録情報!$C$7,登録データ!$I$3:$L$100,3,FALSE))</f>
        <v/>
      </c>
      <c r="H141" s="84" t="str">
        <f ca="1">IF($D141="","",VLOOKUP(OFFSET(女子様式!$L$18,3*A141,0),登録データ!$AM$2:$AN$48,2,FALSE))</f>
        <v/>
      </c>
      <c r="I141" s="82" t="str">
        <f t="shared" si="5"/>
        <v/>
      </c>
      <c r="J141" s="82" t="str">
        <f>IF(女子様式!$AF438="","",女子様式!$AF438)</f>
        <v/>
      </c>
      <c r="K141" s="82" t="str">
        <f>IF(女子様式!$AF439="","",女子様式!$AF439)</f>
        <v/>
      </c>
      <c r="L141" s="82" t="str">
        <f>IF(女子様式!$AF440="","",女子様式!$AF440)</f>
        <v/>
      </c>
    </row>
    <row r="142" spans="1:12">
      <c r="A142" s="82">
        <v>141</v>
      </c>
      <c r="B142" s="82" t="str">
        <f>IF(女子様式!$C441="","",IF(女子様式!$C441="@","@",女子様式!$C441))</f>
        <v/>
      </c>
      <c r="C142" s="82" t="str">
        <f>IF(女子様式!$C441="","",IF($B142="@","@",$B142+200000000))</f>
        <v/>
      </c>
      <c r="D142" s="82" t="str">
        <f>IF(女子様式!D161="","",女子様式!$D161)</f>
        <v/>
      </c>
      <c r="E142" s="82" t="str">
        <f>IF($C142="","",女子様式!$G441)</f>
        <v/>
      </c>
      <c r="F142" s="82" t="str">
        <f t="shared" si="4"/>
        <v/>
      </c>
      <c r="G142" s="84" t="str">
        <f>IF($C142="","",VLOOKUP(基本登録情報!$C$7,登録データ!$I$3:$L$100,3,FALSE))</f>
        <v/>
      </c>
      <c r="H142" s="84" t="str">
        <f ca="1">IF($D142="","",VLOOKUP(OFFSET(女子様式!$L$18,3*A142,0),登録データ!$AM$2:$AN$48,2,FALSE))</f>
        <v/>
      </c>
      <c r="I142" s="82" t="str">
        <f t="shared" si="5"/>
        <v/>
      </c>
      <c r="J142" s="82" t="str">
        <f>IF(女子様式!$AF441="","",女子様式!$AF441)</f>
        <v/>
      </c>
      <c r="K142" s="82" t="str">
        <f>IF(女子様式!$AF442="","",女子様式!$AF442)</f>
        <v/>
      </c>
      <c r="L142" s="82" t="str">
        <f>IF(女子様式!$AF443="","",女子様式!$AF443)</f>
        <v/>
      </c>
    </row>
    <row r="143" spans="1:12">
      <c r="A143" s="82">
        <v>142</v>
      </c>
      <c r="B143" s="82" t="str">
        <f>IF(女子様式!$C444="","",IF(女子様式!$C444="@","@",女子様式!$C444))</f>
        <v/>
      </c>
      <c r="C143" s="82" t="str">
        <f>IF(女子様式!$C444="","",IF($B143="@","@",$B143+200000000))</f>
        <v/>
      </c>
      <c r="D143" s="82" t="str">
        <f>IF(女子様式!D162="","",女子様式!$D162)</f>
        <v/>
      </c>
      <c r="E143" s="82" t="str">
        <f>IF($C143="","",女子様式!$G444)</f>
        <v/>
      </c>
      <c r="F143" s="82" t="str">
        <f t="shared" si="4"/>
        <v/>
      </c>
      <c r="G143" s="84" t="str">
        <f>IF($C143="","",VLOOKUP(基本登録情報!$C$7,登録データ!$I$3:$L$100,3,FALSE))</f>
        <v/>
      </c>
      <c r="H143" s="84" t="str">
        <f ca="1">IF($D143="","",VLOOKUP(OFFSET(女子様式!$L$18,3*A143,0),登録データ!$AM$2:$AN$48,2,FALSE))</f>
        <v/>
      </c>
      <c r="I143" s="82" t="str">
        <f t="shared" si="5"/>
        <v/>
      </c>
      <c r="J143" s="82" t="str">
        <f>IF(女子様式!$AF444="","",女子様式!$AF444)</f>
        <v/>
      </c>
      <c r="K143" s="82" t="str">
        <f>IF(女子様式!$AF445="","",女子様式!$AF445)</f>
        <v/>
      </c>
      <c r="L143" s="82" t="str">
        <f>IF(女子様式!$AF446="","",女子様式!$AF446)</f>
        <v/>
      </c>
    </row>
    <row r="144" spans="1:12">
      <c r="A144" s="82">
        <v>143</v>
      </c>
      <c r="B144" s="82" t="str">
        <f>IF(女子様式!$C447="","",IF(女子様式!$C447="@","@",女子様式!$C447))</f>
        <v/>
      </c>
      <c r="C144" s="82" t="str">
        <f>IF(女子様式!$C447="","",IF($B144="@","@",$B144+200000000))</f>
        <v/>
      </c>
      <c r="D144" s="82" t="str">
        <f>IF(女子様式!D163="","",女子様式!$D163)</f>
        <v/>
      </c>
      <c r="E144" s="82" t="str">
        <f>IF($C144="","",女子様式!$G447)</f>
        <v/>
      </c>
      <c r="F144" s="82" t="str">
        <f t="shared" si="4"/>
        <v/>
      </c>
      <c r="G144" s="84" t="str">
        <f>IF($C144="","",VLOOKUP(基本登録情報!$C$7,登録データ!$I$3:$L$100,3,FALSE))</f>
        <v/>
      </c>
      <c r="H144" s="84" t="str">
        <f ca="1">IF($D144="","",VLOOKUP(OFFSET(女子様式!$L$18,3*A144,0),登録データ!$AM$2:$AN$48,2,FALSE))</f>
        <v/>
      </c>
      <c r="I144" s="82" t="str">
        <f t="shared" si="5"/>
        <v/>
      </c>
      <c r="J144" s="82" t="str">
        <f>IF(女子様式!$AF447="","",女子様式!$AF447)</f>
        <v/>
      </c>
      <c r="K144" s="82" t="str">
        <f>IF(女子様式!$AF448="","",女子様式!$AF448)</f>
        <v/>
      </c>
      <c r="L144" s="82" t="str">
        <f>IF(女子様式!$AF449="","",女子様式!$AF449)</f>
        <v/>
      </c>
    </row>
    <row r="145" spans="1:12">
      <c r="A145" s="82">
        <v>144</v>
      </c>
      <c r="B145" s="82" t="str">
        <f>IF(女子様式!$C450="","",IF(女子様式!$C450="@","@",女子様式!$C450))</f>
        <v/>
      </c>
      <c r="C145" s="82" t="str">
        <f>IF(女子様式!$C450="","",IF($B145="@","@",$B145+200000000))</f>
        <v/>
      </c>
      <c r="D145" s="82" t="str">
        <f>IF(女子様式!D164="","",女子様式!$D164)</f>
        <v/>
      </c>
      <c r="E145" s="82" t="str">
        <f>IF($C145="","",女子様式!$G450)</f>
        <v/>
      </c>
      <c r="F145" s="82" t="str">
        <f t="shared" si="4"/>
        <v/>
      </c>
      <c r="G145" s="84" t="str">
        <f>IF($C145="","",VLOOKUP(基本登録情報!$C$7,登録データ!$I$3:$L$100,3,FALSE))</f>
        <v/>
      </c>
      <c r="H145" s="84" t="str">
        <f ca="1">IF($D145="","",VLOOKUP(OFFSET(女子様式!$L$18,3*A145,0),登録データ!$AM$2:$AN$48,2,FALSE))</f>
        <v/>
      </c>
      <c r="I145" s="82" t="str">
        <f t="shared" si="5"/>
        <v/>
      </c>
      <c r="J145" s="82" t="str">
        <f>IF(女子様式!$AF450="","",女子様式!$AF450)</f>
        <v/>
      </c>
      <c r="K145" s="82" t="str">
        <f>IF(女子様式!$AF451="","",女子様式!$AF451)</f>
        <v/>
      </c>
      <c r="L145" s="82" t="str">
        <f>IF(女子様式!$AF452="","",女子様式!$AF452)</f>
        <v/>
      </c>
    </row>
    <row r="146" spans="1:12">
      <c r="A146" s="82">
        <v>145</v>
      </c>
      <c r="B146" s="82" t="str">
        <f>IF(女子様式!$C453="","",IF(女子様式!$C453="@","@",女子様式!$C453))</f>
        <v/>
      </c>
      <c r="C146" s="82" t="str">
        <f>IF(女子様式!$C453="","",IF($B146="@","@",$B146+200000000))</f>
        <v/>
      </c>
      <c r="D146" s="82" t="str">
        <f>IF(女子様式!D165="","",女子様式!$D165)</f>
        <v/>
      </c>
      <c r="E146" s="82" t="str">
        <f>IF($C146="","",女子様式!$G453)</f>
        <v/>
      </c>
      <c r="F146" s="82" t="str">
        <f t="shared" si="4"/>
        <v/>
      </c>
      <c r="G146" s="84" t="str">
        <f>IF($C146="","",VLOOKUP(基本登録情報!$C$7,登録データ!$I$3:$L$100,3,FALSE))</f>
        <v/>
      </c>
      <c r="H146" s="84" t="str">
        <f ca="1">IF($D146="","",VLOOKUP(OFFSET(女子様式!$L$18,3*A146,0),登録データ!$AM$2:$AN$48,2,FALSE))</f>
        <v/>
      </c>
      <c r="I146" s="82" t="str">
        <f t="shared" si="5"/>
        <v/>
      </c>
      <c r="J146" s="82" t="str">
        <f>IF(女子様式!$AF453="","",女子様式!$AF453)</f>
        <v/>
      </c>
      <c r="K146" s="82" t="str">
        <f>IF(女子様式!$AF454="","",女子様式!$AF454)</f>
        <v/>
      </c>
      <c r="L146" s="82" t="str">
        <f>IF(女子様式!$AF455="","",女子様式!$AF455)</f>
        <v/>
      </c>
    </row>
    <row r="147" spans="1:12">
      <c r="A147" s="82">
        <v>146</v>
      </c>
      <c r="B147" s="82" t="str">
        <f>IF(女子様式!$C456="","",IF(女子様式!$C456="@","@",女子様式!$C456))</f>
        <v/>
      </c>
      <c r="C147" s="82" t="str">
        <f>IF(女子様式!$C456="","",IF($B147="@","@",$B147+200000000))</f>
        <v/>
      </c>
      <c r="D147" s="82" t="str">
        <f>IF(女子様式!D166="","",女子様式!$D166)</f>
        <v/>
      </c>
      <c r="E147" s="82" t="str">
        <f>IF($C147="","",女子様式!$G456)</f>
        <v/>
      </c>
      <c r="F147" s="82" t="str">
        <f t="shared" si="4"/>
        <v/>
      </c>
      <c r="G147" s="84" t="str">
        <f>IF($C147="","",VLOOKUP(基本登録情報!$C$7,登録データ!$I$3:$L$100,3,FALSE))</f>
        <v/>
      </c>
      <c r="H147" s="84" t="str">
        <f ca="1">IF($D147="","",VLOOKUP(OFFSET(女子様式!$L$18,3*A147,0),登録データ!$AM$2:$AN$48,2,FALSE))</f>
        <v/>
      </c>
      <c r="I147" s="82" t="str">
        <f t="shared" si="5"/>
        <v/>
      </c>
      <c r="J147" s="82" t="str">
        <f>IF(女子様式!$AF456="","",女子様式!$AF456)</f>
        <v/>
      </c>
      <c r="K147" s="82" t="str">
        <f>IF(女子様式!$AF457="","",女子様式!$AF457)</f>
        <v/>
      </c>
      <c r="L147" s="82" t="str">
        <f>IF(女子様式!$AF458="","",女子様式!$AF458)</f>
        <v/>
      </c>
    </row>
    <row r="148" spans="1:12">
      <c r="A148" s="82">
        <v>147</v>
      </c>
      <c r="B148" s="82" t="str">
        <f>IF(女子様式!$C459="","",IF(女子様式!$C459="@","@",女子様式!$C459))</f>
        <v/>
      </c>
      <c r="C148" s="82" t="str">
        <f>IF(女子様式!$C459="","",IF($B148="@","@",$B148+200000000))</f>
        <v/>
      </c>
      <c r="D148" s="82" t="str">
        <f>IF(女子様式!D167="","",女子様式!$D167)</f>
        <v/>
      </c>
      <c r="E148" s="82" t="str">
        <f>IF($C148="","",女子様式!$G459)</f>
        <v/>
      </c>
      <c r="F148" s="82" t="str">
        <f t="shared" si="4"/>
        <v/>
      </c>
      <c r="G148" s="84" t="str">
        <f>IF($C148="","",VLOOKUP(基本登録情報!$C$7,登録データ!$I$3:$L$100,3,FALSE))</f>
        <v/>
      </c>
      <c r="H148" s="84" t="str">
        <f ca="1">IF($D148="","",VLOOKUP(OFFSET(女子様式!$L$18,3*A148,0),登録データ!$AM$2:$AN$48,2,FALSE))</f>
        <v/>
      </c>
      <c r="I148" s="82" t="str">
        <f t="shared" si="5"/>
        <v/>
      </c>
      <c r="J148" s="82" t="str">
        <f>IF(女子様式!$AF459="","",女子様式!$AF459)</f>
        <v/>
      </c>
      <c r="K148" s="82" t="str">
        <f>IF(女子様式!$AF460="","",女子様式!$AF460)</f>
        <v/>
      </c>
      <c r="L148" s="82" t="str">
        <f>IF(女子様式!$AF461="","",女子様式!$AF461)</f>
        <v/>
      </c>
    </row>
    <row r="149" spans="1:12">
      <c r="A149" s="82">
        <v>148</v>
      </c>
      <c r="B149" s="82" t="str">
        <f>IF(女子様式!$C462="","",IF(女子様式!$C462="@","@",女子様式!$C462))</f>
        <v/>
      </c>
      <c r="C149" s="82" t="str">
        <f>IF(女子様式!$C462="","",IF($B149="@","@",$B149+200000000))</f>
        <v/>
      </c>
      <c r="D149" s="82" t="str">
        <f>IF(女子様式!D168="","",女子様式!$D168)</f>
        <v/>
      </c>
      <c r="E149" s="82" t="str">
        <f>IF($C149="","",女子様式!$G462)</f>
        <v/>
      </c>
      <c r="F149" s="82" t="str">
        <f t="shared" si="4"/>
        <v/>
      </c>
      <c r="G149" s="84" t="str">
        <f>IF($C149="","",VLOOKUP(基本登録情報!$C$7,登録データ!$I$3:$L$100,3,FALSE))</f>
        <v/>
      </c>
      <c r="H149" s="84" t="str">
        <f ca="1">IF($D149="","",VLOOKUP(OFFSET(女子様式!$L$18,3*A149,0),登録データ!$AM$2:$AN$48,2,FALSE))</f>
        <v/>
      </c>
      <c r="I149" s="82" t="str">
        <f t="shared" si="5"/>
        <v/>
      </c>
      <c r="J149" s="82" t="str">
        <f>IF(女子様式!$AF462="","",女子様式!$AF462)</f>
        <v/>
      </c>
      <c r="K149" s="82" t="str">
        <f>IF(女子様式!$AF463="","",女子様式!$AF463)</f>
        <v/>
      </c>
      <c r="L149" s="82" t="str">
        <f>IF(女子様式!$AF464="","",女子様式!$AF464)</f>
        <v/>
      </c>
    </row>
    <row r="150" spans="1:12">
      <c r="A150" s="82">
        <v>149</v>
      </c>
      <c r="B150" s="82" t="str">
        <f>IF(女子様式!$C465="","",IF(女子様式!$C465="@","@",女子様式!$C465))</f>
        <v/>
      </c>
      <c r="C150" s="82" t="str">
        <f>IF(女子様式!$C465="","",IF($B150="@","@",$B150+200000000))</f>
        <v/>
      </c>
      <c r="D150" s="82" t="str">
        <f>IF(女子様式!D169="","",女子様式!$D169)</f>
        <v/>
      </c>
      <c r="E150" s="82" t="str">
        <f>IF($C150="","",女子様式!$G465)</f>
        <v/>
      </c>
      <c r="F150" s="82" t="str">
        <f t="shared" si="4"/>
        <v/>
      </c>
      <c r="G150" s="84" t="str">
        <f>IF($C150="","",VLOOKUP(基本登録情報!$C$7,登録データ!$I$3:$L$100,3,FALSE))</f>
        <v/>
      </c>
      <c r="H150" s="84" t="str">
        <f ca="1">IF($D150="","",VLOOKUP(OFFSET(女子様式!$L$18,3*A150,0),登録データ!$AM$2:$AN$48,2,FALSE))</f>
        <v/>
      </c>
      <c r="I150" s="82" t="str">
        <f t="shared" si="5"/>
        <v/>
      </c>
      <c r="J150" s="82" t="str">
        <f>IF(女子様式!$AF465="","",女子様式!$AF465)</f>
        <v/>
      </c>
      <c r="K150" s="82" t="str">
        <f>IF(女子様式!$AF466="","",女子様式!$AF466)</f>
        <v/>
      </c>
      <c r="L150" s="82" t="str">
        <f>IF(女子様式!$AF467="","",女子様式!$AF467)</f>
        <v/>
      </c>
    </row>
    <row r="151" spans="1:12">
      <c r="A151" s="82">
        <v>150</v>
      </c>
      <c r="B151" s="82" t="str">
        <f>IF(女子様式!$C468="","",IF(女子様式!$C468="@","@",女子様式!$C468))</f>
        <v/>
      </c>
      <c r="C151" s="82" t="str">
        <f>IF(女子様式!$C468="","",IF($B151="@","@",$B151+200000000))</f>
        <v/>
      </c>
      <c r="D151" s="82" t="str">
        <f>IF(女子様式!D170="","",女子様式!$D170)</f>
        <v/>
      </c>
      <c r="E151" s="82" t="str">
        <f>IF($C151="","",女子様式!$G468)</f>
        <v/>
      </c>
      <c r="F151" s="82" t="str">
        <f t="shared" si="4"/>
        <v/>
      </c>
      <c r="G151" s="84" t="str">
        <f>IF($C151="","",VLOOKUP(基本登録情報!$C$7,登録データ!$I$3:$L$100,3,FALSE))</f>
        <v/>
      </c>
      <c r="H151" s="84" t="str">
        <f ca="1">IF($D151="","",VLOOKUP(OFFSET(女子様式!$L$18,3*A151,0),登録データ!$AM$2:$AN$48,2,FALSE))</f>
        <v/>
      </c>
      <c r="I151" s="82" t="str">
        <f t="shared" si="5"/>
        <v/>
      </c>
      <c r="J151" s="82" t="str">
        <f>IF(女子様式!$AF468="","",女子様式!$AF468)</f>
        <v/>
      </c>
      <c r="K151" s="82" t="str">
        <f>IF(女子様式!$AF469="","",女子様式!$AF469)</f>
        <v/>
      </c>
      <c r="L151" s="82" t="str">
        <f>IF(女子様式!$AF470="","",女子様式!$AF470)</f>
        <v/>
      </c>
    </row>
    <row r="152" spans="1:12">
      <c r="A152" s="82">
        <v>151</v>
      </c>
      <c r="B152" s="82" t="str">
        <f>IF(女子様式!$C471="","",IF(女子様式!$C471="@","@",女子様式!$C471))</f>
        <v/>
      </c>
      <c r="C152" s="82" t="str">
        <f>IF(女子様式!$C471="","",IF($B152="@","@",$B152+200000000))</f>
        <v/>
      </c>
      <c r="D152" s="82" t="str">
        <f>IF(女子様式!D171="","",女子様式!$D171)</f>
        <v/>
      </c>
      <c r="E152" s="82" t="str">
        <f>IF($C152="","",女子様式!$G471)</f>
        <v/>
      </c>
      <c r="F152" s="82" t="str">
        <f t="shared" si="4"/>
        <v/>
      </c>
      <c r="G152" s="84" t="str">
        <f>IF($C152="","",VLOOKUP(基本登録情報!$C$7,登録データ!$I$3:$L$100,3,FALSE))</f>
        <v/>
      </c>
      <c r="H152" s="84" t="str">
        <f ca="1">IF($D152="","",VLOOKUP(OFFSET(女子様式!$L$18,3*A152,0),登録データ!$AM$2:$AN$48,2,FALSE))</f>
        <v/>
      </c>
      <c r="I152" s="82" t="str">
        <f t="shared" si="5"/>
        <v/>
      </c>
      <c r="J152" s="82" t="str">
        <f>IF(女子様式!$AF471="","",女子様式!$AF471)</f>
        <v/>
      </c>
      <c r="K152" s="82" t="str">
        <f>IF(女子様式!$AF472="","",女子様式!$AF472)</f>
        <v/>
      </c>
      <c r="L152" s="82" t="str">
        <f>IF(女子様式!$AF473="","",女子様式!$AF473)</f>
        <v/>
      </c>
    </row>
    <row r="153" spans="1:12">
      <c r="A153" s="82">
        <v>152</v>
      </c>
      <c r="B153" s="82" t="str">
        <f>IF(女子様式!$C474="","",IF(女子様式!$C474="@","@",女子様式!$C474))</f>
        <v/>
      </c>
      <c r="C153" s="82" t="str">
        <f>IF(女子様式!$C474="","",IF($B153="@","@",$B153+200000000))</f>
        <v/>
      </c>
      <c r="D153" s="82" t="str">
        <f>IF(女子様式!D172="","",女子様式!$D172)</f>
        <v/>
      </c>
      <c r="E153" s="82" t="str">
        <f>IF($C153="","",女子様式!$G474)</f>
        <v/>
      </c>
      <c r="F153" s="82" t="str">
        <f t="shared" si="4"/>
        <v/>
      </c>
      <c r="G153" s="84" t="str">
        <f>IF($C153="","",VLOOKUP(基本登録情報!$C$7,登録データ!$I$3:$L$100,3,FALSE))</f>
        <v/>
      </c>
      <c r="H153" s="84" t="str">
        <f ca="1">IF($D153="","",VLOOKUP(OFFSET(女子様式!$L$18,3*A153,0),登録データ!$AM$2:$AN$48,2,FALSE))</f>
        <v/>
      </c>
      <c r="I153" s="82" t="str">
        <f t="shared" si="5"/>
        <v/>
      </c>
      <c r="J153" s="82" t="str">
        <f>IF(女子様式!$AF474="","",女子様式!$AF474)</f>
        <v/>
      </c>
      <c r="K153" s="82" t="str">
        <f>IF(女子様式!$AF475="","",女子様式!$AF475)</f>
        <v/>
      </c>
      <c r="L153" s="82" t="str">
        <f>IF(女子様式!$AF476="","",女子様式!$AF476)</f>
        <v/>
      </c>
    </row>
    <row r="154" spans="1:12">
      <c r="A154" s="82">
        <v>153</v>
      </c>
      <c r="B154" s="82" t="str">
        <f>IF(女子様式!$C477="","",IF(女子様式!$C477="@","@",女子様式!$C477))</f>
        <v/>
      </c>
      <c r="C154" s="82" t="str">
        <f>IF(女子様式!$C477="","",IF($B154="@","@",$B154+200000000))</f>
        <v/>
      </c>
      <c r="D154" s="82" t="str">
        <f>IF(女子様式!D173="","",女子様式!$D173)</f>
        <v/>
      </c>
      <c r="E154" s="82" t="str">
        <f>IF($C154="","",女子様式!$G477)</f>
        <v/>
      </c>
      <c r="F154" s="82" t="str">
        <f t="shared" si="4"/>
        <v/>
      </c>
      <c r="G154" s="84" t="str">
        <f>IF($C154="","",VLOOKUP(基本登録情報!$C$7,登録データ!$I$3:$L$100,3,FALSE))</f>
        <v/>
      </c>
      <c r="H154" s="84" t="str">
        <f ca="1">IF($D154="","",VLOOKUP(OFFSET(女子様式!$L$18,3*A154,0),登録データ!$AM$2:$AN$48,2,FALSE))</f>
        <v/>
      </c>
      <c r="I154" s="82" t="str">
        <f t="shared" si="5"/>
        <v/>
      </c>
      <c r="J154" s="82" t="str">
        <f>IF(女子様式!$AF477="","",女子様式!$AF477)</f>
        <v/>
      </c>
      <c r="K154" s="82" t="str">
        <f>IF(女子様式!$AF478="","",女子様式!$AF478)</f>
        <v/>
      </c>
      <c r="L154" s="82" t="str">
        <f>IF(女子様式!$AF479="","",女子様式!$AF479)</f>
        <v/>
      </c>
    </row>
    <row r="155" spans="1:12">
      <c r="A155" s="82">
        <v>154</v>
      </c>
      <c r="B155" s="82" t="str">
        <f>IF(女子様式!$C480="","",IF(女子様式!$C480="@","@",女子様式!$C480))</f>
        <v/>
      </c>
      <c r="C155" s="82" t="str">
        <f>IF(女子様式!$C480="","",IF($B155="@","@",$B155+200000000))</f>
        <v/>
      </c>
      <c r="D155" s="82" t="str">
        <f>IF(女子様式!D174="","",女子様式!$D174)</f>
        <v/>
      </c>
      <c r="E155" s="82" t="str">
        <f>IF($C155="","",女子様式!$G480)</f>
        <v/>
      </c>
      <c r="F155" s="82" t="str">
        <f t="shared" si="4"/>
        <v/>
      </c>
      <c r="G155" s="84" t="str">
        <f>IF($C155="","",VLOOKUP(基本登録情報!$C$7,登録データ!$I$3:$L$100,3,FALSE))</f>
        <v/>
      </c>
      <c r="H155" s="84" t="str">
        <f ca="1">IF($D155="","",VLOOKUP(OFFSET(女子様式!$L$18,3*A155,0),登録データ!$AM$2:$AN$48,2,FALSE))</f>
        <v/>
      </c>
      <c r="I155" s="82" t="str">
        <f t="shared" si="5"/>
        <v/>
      </c>
      <c r="J155" s="82" t="str">
        <f>IF(女子様式!$AF480="","",女子様式!$AF480)</f>
        <v/>
      </c>
      <c r="K155" s="82" t="str">
        <f>IF(女子様式!$AF481="","",女子様式!$AF481)</f>
        <v/>
      </c>
      <c r="L155" s="82" t="str">
        <f>IF(女子様式!$AF482="","",女子様式!$AF482)</f>
        <v/>
      </c>
    </row>
    <row r="156" spans="1:12">
      <c r="A156" s="82">
        <v>155</v>
      </c>
      <c r="B156" s="82" t="str">
        <f>IF(女子様式!$C483="","",IF(女子様式!$C483="@","@",女子様式!$C483))</f>
        <v/>
      </c>
      <c r="C156" s="82" t="str">
        <f>IF(女子様式!$C483="","",IF($B156="@","@",$B156+200000000))</f>
        <v/>
      </c>
      <c r="D156" s="82" t="str">
        <f>IF(女子様式!D175="","",女子様式!$D175)</f>
        <v/>
      </c>
      <c r="E156" s="82" t="str">
        <f>IF($C156="","",女子様式!$G483)</f>
        <v/>
      </c>
      <c r="F156" s="82" t="str">
        <f t="shared" si="4"/>
        <v/>
      </c>
      <c r="G156" s="84" t="str">
        <f>IF($C156="","",VLOOKUP(基本登録情報!$C$7,登録データ!$I$3:$L$100,3,FALSE))</f>
        <v/>
      </c>
      <c r="H156" s="84" t="str">
        <f ca="1">IF($D156="","",VLOOKUP(OFFSET(女子様式!$L$18,3*A156,0),登録データ!$AM$2:$AN$48,2,FALSE))</f>
        <v/>
      </c>
      <c r="I156" s="82" t="str">
        <f t="shared" si="5"/>
        <v/>
      </c>
      <c r="J156" s="82" t="str">
        <f>IF(女子様式!$AF483="","",女子様式!$AF483)</f>
        <v/>
      </c>
      <c r="K156" s="82" t="str">
        <f>IF(女子様式!$AF484="","",女子様式!$AF484)</f>
        <v/>
      </c>
      <c r="L156" s="82" t="str">
        <f>IF(女子様式!$AF485="","",女子様式!$AF485)</f>
        <v/>
      </c>
    </row>
    <row r="157" spans="1:12">
      <c r="A157" s="82">
        <v>156</v>
      </c>
      <c r="B157" s="82" t="str">
        <f>IF(女子様式!$C486="","",IF(女子様式!$C486="@","@",女子様式!$C486))</f>
        <v/>
      </c>
      <c r="C157" s="82" t="str">
        <f>IF(女子様式!$C486="","",IF($B157="@","@",$B157+200000000))</f>
        <v/>
      </c>
      <c r="D157" s="82" t="str">
        <f>IF(女子様式!D176="","",女子様式!$D176)</f>
        <v/>
      </c>
      <c r="E157" s="82" t="str">
        <f>IF($C157="","",女子様式!$G486)</f>
        <v/>
      </c>
      <c r="F157" s="82" t="str">
        <f t="shared" si="4"/>
        <v/>
      </c>
      <c r="G157" s="84" t="str">
        <f>IF($C157="","",VLOOKUP(基本登録情報!$C$7,登録データ!$I$3:$L$100,3,FALSE))</f>
        <v/>
      </c>
      <c r="H157" s="84" t="str">
        <f ca="1">IF($D157="","",VLOOKUP(OFFSET(女子様式!$L$18,3*A157,0),登録データ!$AM$2:$AN$48,2,FALSE))</f>
        <v/>
      </c>
      <c r="I157" s="82" t="str">
        <f t="shared" si="5"/>
        <v/>
      </c>
      <c r="J157" s="82" t="str">
        <f>IF(女子様式!$AF486="","",女子様式!$AF486)</f>
        <v/>
      </c>
      <c r="K157" s="82" t="str">
        <f>IF(女子様式!$AF487="","",女子様式!$AF487)</f>
        <v/>
      </c>
      <c r="L157" s="82" t="str">
        <f>IF(女子様式!$AF488="","",女子様式!$AF488)</f>
        <v/>
      </c>
    </row>
    <row r="158" spans="1:12">
      <c r="A158" s="82">
        <v>157</v>
      </c>
      <c r="B158" s="82" t="str">
        <f>IF(女子様式!$C489="","",IF(女子様式!$C489="@","@",女子様式!$C489))</f>
        <v/>
      </c>
      <c r="C158" s="82" t="str">
        <f>IF(女子様式!$C489="","",IF($B158="@","@",$B158+200000000))</f>
        <v/>
      </c>
      <c r="D158" s="82" t="str">
        <f>IF(女子様式!D177="","",女子様式!$D177)</f>
        <v/>
      </c>
      <c r="E158" s="82" t="str">
        <f>IF($C158="","",女子様式!$G489)</f>
        <v/>
      </c>
      <c r="F158" s="82" t="str">
        <f t="shared" si="4"/>
        <v/>
      </c>
      <c r="G158" s="84" t="str">
        <f>IF($C158="","",VLOOKUP(基本登録情報!$C$7,登録データ!$I$3:$L$100,3,FALSE))</f>
        <v/>
      </c>
      <c r="H158" s="84" t="str">
        <f ca="1">IF($D158="","",VLOOKUP(OFFSET(女子様式!$L$18,3*A158,0),登録データ!$AM$2:$AN$48,2,FALSE))</f>
        <v/>
      </c>
      <c r="I158" s="82" t="str">
        <f t="shared" si="5"/>
        <v/>
      </c>
      <c r="J158" s="82" t="str">
        <f>IF(女子様式!$AF489="","",女子様式!$AF489)</f>
        <v/>
      </c>
      <c r="K158" s="82" t="str">
        <f>IF(女子様式!$AF490="","",女子様式!$AF490)</f>
        <v/>
      </c>
      <c r="L158" s="82" t="str">
        <f>IF(女子様式!$AF491="","",女子様式!$AF491)</f>
        <v/>
      </c>
    </row>
    <row r="159" spans="1:12">
      <c r="A159" s="82">
        <v>158</v>
      </c>
      <c r="B159" s="82" t="str">
        <f>IF(女子様式!$C492="","",IF(女子様式!$C492="@","@",女子様式!$C492))</f>
        <v/>
      </c>
      <c r="C159" s="82" t="str">
        <f>IF(女子様式!$C492="","",IF($B159="@","@",$B159+200000000))</f>
        <v/>
      </c>
      <c r="D159" s="82" t="str">
        <f>IF(女子様式!D178="","",女子様式!$D178)</f>
        <v/>
      </c>
      <c r="E159" s="82" t="str">
        <f>IF($C159="","",女子様式!$G492)</f>
        <v/>
      </c>
      <c r="F159" s="82" t="str">
        <f t="shared" si="4"/>
        <v/>
      </c>
      <c r="G159" s="84" t="str">
        <f>IF($C159="","",VLOOKUP(基本登録情報!$C$7,登録データ!$I$3:$L$100,3,FALSE))</f>
        <v/>
      </c>
      <c r="H159" s="84" t="str">
        <f ca="1">IF($D159="","",VLOOKUP(OFFSET(女子様式!$L$18,3*A159,0),登録データ!$AM$2:$AN$48,2,FALSE))</f>
        <v/>
      </c>
      <c r="I159" s="82" t="str">
        <f t="shared" si="5"/>
        <v/>
      </c>
      <c r="J159" s="82" t="str">
        <f>IF(女子様式!$AF492="","",女子様式!$AF492)</f>
        <v/>
      </c>
      <c r="K159" s="82" t="str">
        <f>IF(女子様式!$AF493="","",女子様式!$AF493)</f>
        <v/>
      </c>
      <c r="L159" s="82" t="str">
        <f>IF(女子様式!$AF494="","",女子様式!$AF494)</f>
        <v/>
      </c>
    </row>
    <row r="160" spans="1:12">
      <c r="A160" s="82">
        <v>159</v>
      </c>
      <c r="B160" s="82" t="str">
        <f>IF(女子様式!$C495="","",IF(女子様式!$C495="@","@",女子様式!$C495))</f>
        <v/>
      </c>
      <c r="C160" s="82" t="str">
        <f>IF(女子様式!$C495="","",IF($B160="@","@",$B160+200000000))</f>
        <v/>
      </c>
      <c r="D160" s="82" t="str">
        <f>IF(女子様式!D179="","",女子様式!$D179)</f>
        <v/>
      </c>
      <c r="E160" s="82" t="str">
        <f>IF($C160="","",女子様式!$G495)</f>
        <v/>
      </c>
      <c r="F160" s="82" t="str">
        <f t="shared" si="4"/>
        <v/>
      </c>
      <c r="G160" s="84" t="str">
        <f>IF($C160="","",VLOOKUP(基本登録情報!$C$7,登録データ!$I$3:$L$100,3,FALSE))</f>
        <v/>
      </c>
      <c r="H160" s="84" t="str">
        <f ca="1">IF($D160="","",VLOOKUP(OFFSET(女子様式!$L$18,3*A160,0),登録データ!$AM$2:$AN$48,2,FALSE))</f>
        <v/>
      </c>
      <c r="I160" s="82" t="str">
        <f t="shared" si="5"/>
        <v/>
      </c>
      <c r="J160" s="82" t="str">
        <f>IF(女子様式!$AF495="","",女子様式!$AF495)</f>
        <v/>
      </c>
      <c r="K160" s="82" t="str">
        <f>IF(女子様式!$AF496="","",女子様式!$AF496)</f>
        <v/>
      </c>
      <c r="L160" s="82" t="str">
        <f>IF(女子様式!$AF497="","",女子様式!$AF497)</f>
        <v/>
      </c>
    </row>
    <row r="161" spans="1:12">
      <c r="A161" s="82">
        <v>160</v>
      </c>
      <c r="B161" s="82" t="str">
        <f>IF(女子様式!$C498="","",IF(女子様式!$C498="@","@",女子様式!$C498))</f>
        <v/>
      </c>
      <c r="C161" s="82" t="str">
        <f>IF(女子様式!$C498="","",IF($B161="@","@",$B161+200000000))</f>
        <v/>
      </c>
      <c r="D161" s="82" t="str">
        <f>IF(女子様式!D180="","",女子様式!$D180)</f>
        <v/>
      </c>
      <c r="E161" s="82" t="str">
        <f>IF($C161="","",女子様式!$G498)</f>
        <v/>
      </c>
      <c r="F161" s="82" t="str">
        <f t="shared" si="4"/>
        <v/>
      </c>
      <c r="G161" s="84" t="str">
        <f>IF($C161="","",VLOOKUP(基本登録情報!$C$7,登録データ!$I$3:$L$100,3,FALSE))</f>
        <v/>
      </c>
      <c r="H161" s="84" t="str">
        <f ca="1">IF($D161="","",VLOOKUP(OFFSET(女子様式!$L$18,3*A161,0),登録データ!$AM$2:$AN$48,2,FALSE))</f>
        <v/>
      </c>
      <c r="I161" s="82" t="str">
        <f t="shared" si="5"/>
        <v/>
      </c>
      <c r="J161" s="82" t="str">
        <f>IF(女子様式!$AF498="","",女子様式!$AF498)</f>
        <v/>
      </c>
      <c r="K161" s="82" t="str">
        <f>IF(女子様式!$AF499="","",女子様式!$AF499)</f>
        <v/>
      </c>
      <c r="L161" s="82" t="str">
        <f>IF(女子様式!$AF500="","",女子様式!$AF500)</f>
        <v/>
      </c>
    </row>
    <row r="162" spans="1:12">
      <c r="A162" s="82">
        <v>161</v>
      </c>
      <c r="B162" s="82" t="str">
        <f>IF(女子様式!$C501="","",IF(女子様式!$C501="@","@",女子様式!$C501))</f>
        <v/>
      </c>
      <c r="C162" s="82" t="str">
        <f>IF(女子様式!$C501="","",IF($B162="@","@",$B162+200000000))</f>
        <v/>
      </c>
      <c r="D162" s="82" t="str">
        <f>IF(女子様式!D181="","",女子様式!$D181)</f>
        <v/>
      </c>
      <c r="E162" s="82" t="str">
        <f>IF($C162="","",女子様式!$G501)</f>
        <v/>
      </c>
      <c r="F162" s="82" t="str">
        <f t="shared" si="4"/>
        <v/>
      </c>
      <c r="G162" s="84" t="str">
        <f>IF($C162="","",VLOOKUP(基本登録情報!$C$7,登録データ!$I$3:$L$100,3,FALSE))</f>
        <v/>
      </c>
      <c r="H162" s="84" t="str">
        <f ca="1">IF($D162="","",VLOOKUP(OFFSET(女子様式!$L$18,3*A162,0),登録データ!$AM$2:$AN$48,2,FALSE))</f>
        <v/>
      </c>
      <c r="I162" s="82" t="str">
        <f t="shared" si="5"/>
        <v/>
      </c>
      <c r="J162" s="82" t="str">
        <f>IF(女子様式!$AF501="","",女子様式!$AF501)</f>
        <v/>
      </c>
      <c r="K162" s="82" t="str">
        <f>IF(女子様式!$AF502="","",女子様式!$AF502)</f>
        <v/>
      </c>
      <c r="L162" s="82" t="str">
        <f>IF(女子様式!$AF503="","",女子様式!$AF503)</f>
        <v/>
      </c>
    </row>
    <row r="163" spans="1:12">
      <c r="A163" s="82">
        <v>162</v>
      </c>
      <c r="B163" s="82" t="str">
        <f>IF(女子様式!$C504="","",IF(女子様式!$C504="@","@",女子様式!$C504))</f>
        <v/>
      </c>
      <c r="C163" s="82" t="str">
        <f>IF(女子様式!$C504="","",IF($B163="@","@",$B163+200000000))</f>
        <v/>
      </c>
      <c r="D163" s="82" t="str">
        <f>IF(女子様式!D182="","",女子様式!$D182)</f>
        <v/>
      </c>
      <c r="E163" s="82" t="str">
        <f>IF($C163="","",女子様式!$G504)</f>
        <v/>
      </c>
      <c r="F163" s="82" t="str">
        <f t="shared" si="4"/>
        <v/>
      </c>
      <c r="G163" s="84" t="str">
        <f>IF($C163="","",VLOOKUP(基本登録情報!$C$7,登録データ!$I$3:$L$100,3,FALSE))</f>
        <v/>
      </c>
      <c r="H163" s="84" t="str">
        <f ca="1">IF($D163="","",VLOOKUP(OFFSET(女子様式!$L$18,3*A163,0),登録データ!$AM$2:$AN$48,2,FALSE))</f>
        <v/>
      </c>
      <c r="I163" s="82" t="str">
        <f t="shared" si="5"/>
        <v/>
      </c>
      <c r="J163" s="82" t="str">
        <f>IF(女子様式!$AF504="","",女子様式!$AF504)</f>
        <v/>
      </c>
      <c r="K163" s="82" t="str">
        <f>IF(女子様式!$AF505="","",女子様式!$AF505)</f>
        <v/>
      </c>
      <c r="L163" s="82" t="str">
        <f>IF(女子様式!$AF506="","",女子様式!$AF506)</f>
        <v/>
      </c>
    </row>
    <row r="164" spans="1:12">
      <c r="A164" s="82">
        <v>163</v>
      </c>
      <c r="B164" s="82" t="str">
        <f>IF(女子様式!$C507="","",IF(女子様式!$C507="@","@",女子様式!$C507))</f>
        <v/>
      </c>
      <c r="C164" s="82" t="str">
        <f>IF(女子様式!$C507="","",IF($B164="@","@",$B164+200000000))</f>
        <v/>
      </c>
      <c r="D164" s="82" t="str">
        <f>IF(女子様式!D183="","",女子様式!$D183)</f>
        <v/>
      </c>
      <c r="E164" s="82" t="str">
        <f>IF($C164="","",女子様式!$G507)</f>
        <v/>
      </c>
      <c r="F164" s="82" t="str">
        <f t="shared" si="4"/>
        <v/>
      </c>
      <c r="G164" s="84" t="str">
        <f>IF($C164="","",VLOOKUP(基本登録情報!$C$7,登録データ!$I$3:$L$100,3,FALSE))</f>
        <v/>
      </c>
      <c r="H164" s="84" t="str">
        <f ca="1">IF($D164="","",VLOOKUP(OFFSET(女子様式!$L$18,3*A164,0),登録データ!$AM$2:$AN$48,2,FALSE))</f>
        <v/>
      </c>
      <c r="I164" s="82" t="str">
        <f t="shared" si="5"/>
        <v/>
      </c>
      <c r="J164" s="82" t="str">
        <f>IF(女子様式!$AF507="","",女子様式!$AF507)</f>
        <v/>
      </c>
      <c r="K164" s="82" t="str">
        <f>IF(女子様式!$AF508="","",女子様式!$AF508)</f>
        <v/>
      </c>
      <c r="L164" s="82" t="str">
        <f>IF(女子様式!$AF509="","",女子様式!$AF509)</f>
        <v/>
      </c>
    </row>
    <row r="165" spans="1:12">
      <c r="A165" s="82">
        <v>164</v>
      </c>
      <c r="B165" s="82" t="str">
        <f>IF(女子様式!$C510="","",IF(女子様式!$C510="@","@",女子様式!$C510))</f>
        <v/>
      </c>
      <c r="C165" s="82" t="str">
        <f>IF(女子様式!$C510="","",IF($B165="@","@",$B165+200000000))</f>
        <v/>
      </c>
      <c r="D165" s="82" t="str">
        <f>IF(女子様式!D184="","",女子様式!$D184)</f>
        <v/>
      </c>
      <c r="E165" s="82" t="str">
        <f>IF($C165="","",女子様式!$G510)</f>
        <v/>
      </c>
      <c r="F165" s="82" t="str">
        <f t="shared" si="4"/>
        <v/>
      </c>
      <c r="G165" s="84" t="str">
        <f>IF($C165="","",VLOOKUP(基本登録情報!$C$7,登録データ!$I$3:$L$100,3,FALSE))</f>
        <v/>
      </c>
      <c r="H165" s="84" t="str">
        <f ca="1">IF($D165="","",VLOOKUP(OFFSET(女子様式!$L$18,3*A165,0),登録データ!$AM$2:$AN$48,2,FALSE))</f>
        <v/>
      </c>
      <c r="I165" s="82" t="str">
        <f t="shared" si="5"/>
        <v/>
      </c>
      <c r="J165" s="82" t="str">
        <f>IF(女子様式!$AF510="","",女子様式!$AF510)</f>
        <v/>
      </c>
      <c r="K165" s="82" t="str">
        <f>IF(女子様式!$AF511="","",女子様式!$AF511)</f>
        <v/>
      </c>
      <c r="L165" s="82" t="str">
        <f>IF(女子様式!$AF512="","",女子様式!$AF512)</f>
        <v/>
      </c>
    </row>
    <row r="166" spans="1:12">
      <c r="A166" s="82">
        <v>165</v>
      </c>
      <c r="B166" s="82" t="str">
        <f>IF(女子様式!$C513="","",IF(女子様式!$C513="@","@",女子様式!$C513))</f>
        <v/>
      </c>
      <c r="C166" s="82" t="str">
        <f>IF(女子様式!$C513="","",IF($B166="@","@",$B166+200000000))</f>
        <v/>
      </c>
      <c r="D166" s="82" t="str">
        <f>IF(女子様式!D185="","",女子様式!$D185)</f>
        <v/>
      </c>
      <c r="E166" s="82" t="str">
        <f>IF($C166="","",女子様式!$G513)</f>
        <v/>
      </c>
      <c r="F166" s="82" t="str">
        <f t="shared" si="4"/>
        <v/>
      </c>
      <c r="G166" s="84" t="str">
        <f>IF($C166="","",VLOOKUP(基本登録情報!$C$7,登録データ!$I$3:$L$100,3,FALSE))</f>
        <v/>
      </c>
      <c r="H166" s="84" t="str">
        <f ca="1">IF($D166="","",VLOOKUP(OFFSET(女子様式!$L$18,3*A166,0),登録データ!$AM$2:$AN$48,2,FALSE))</f>
        <v/>
      </c>
      <c r="I166" s="82" t="str">
        <f t="shared" si="5"/>
        <v/>
      </c>
      <c r="J166" s="82" t="str">
        <f>IF(女子様式!$AF513="","",女子様式!$AF513)</f>
        <v/>
      </c>
      <c r="K166" s="82" t="str">
        <f>IF(女子様式!$AF514="","",女子様式!$AF514)</f>
        <v/>
      </c>
      <c r="L166" s="82" t="str">
        <f>IF(女子様式!$AF515="","",女子様式!$AF515)</f>
        <v/>
      </c>
    </row>
    <row r="167" spans="1:12">
      <c r="A167" s="82">
        <v>166</v>
      </c>
      <c r="B167" s="82" t="str">
        <f>IF(女子様式!$C516="","",IF(女子様式!$C516="@","@",女子様式!$C516))</f>
        <v/>
      </c>
      <c r="C167" s="82" t="str">
        <f>IF(女子様式!$C516="","",IF($B167="@","@",$B167+200000000))</f>
        <v/>
      </c>
      <c r="D167" s="82" t="str">
        <f>IF(女子様式!D186="","",女子様式!$D186)</f>
        <v/>
      </c>
      <c r="E167" s="82" t="str">
        <f>IF($C167="","",女子様式!$G516)</f>
        <v/>
      </c>
      <c r="F167" s="82" t="str">
        <f t="shared" si="4"/>
        <v/>
      </c>
      <c r="G167" s="84" t="str">
        <f>IF($C167="","",VLOOKUP(基本登録情報!$C$7,登録データ!$I$3:$L$100,3,FALSE))</f>
        <v/>
      </c>
      <c r="H167" s="84" t="str">
        <f ca="1">IF($D167="","",VLOOKUP(OFFSET(女子様式!$L$18,3*A167,0),登録データ!$AM$2:$AN$48,2,FALSE))</f>
        <v/>
      </c>
      <c r="I167" s="82" t="str">
        <f t="shared" si="5"/>
        <v/>
      </c>
      <c r="J167" s="82" t="str">
        <f>IF(女子様式!$AF516="","",女子様式!$AF516)</f>
        <v/>
      </c>
      <c r="K167" s="82" t="str">
        <f>IF(女子様式!$AF517="","",女子様式!$AF517)</f>
        <v/>
      </c>
      <c r="L167" s="82" t="str">
        <f>IF(女子様式!$AF518="","",女子様式!$AF518)</f>
        <v/>
      </c>
    </row>
    <row r="168" spans="1:12">
      <c r="A168" s="82">
        <v>167</v>
      </c>
      <c r="B168" s="82" t="str">
        <f>IF(女子様式!$C519="","",IF(女子様式!$C519="@","@",女子様式!$C519))</f>
        <v/>
      </c>
      <c r="C168" s="82" t="str">
        <f>IF(女子様式!$C519="","",IF($B168="@","@",$B168+200000000))</f>
        <v/>
      </c>
      <c r="D168" s="82" t="str">
        <f>IF(女子様式!D187="","",女子様式!$D187)</f>
        <v/>
      </c>
      <c r="E168" s="82" t="str">
        <f>IF($C168="","",女子様式!$G519)</f>
        <v/>
      </c>
      <c r="F168" s="82" t="str">
        <f t="shared" si="4"/>
        <v/>
      </c>
      <c r="G168" s="84" t="str">
        <f>IF($C168="","",VLOOKUP(基本登録情報!$C$7,登録データ!$I$3:$L$100,3,FALSE))</f>
        <v/>
      </c>
      <c r="H168" s="84" t="str">
        <f ca="1">IF($D168="","",VLOOKUP(OFFSET(女子様式!$L$18,3*A168,0),登録データ!$AM$2:$AN$48,2,FALSE))</f>
        <v/>
      </c>
      <c r="I168" s="82" t="str">
        <f t="shared" si="5"/>
        <v/>
      </c>
      <c r="J168" s="82" t="str">
        <f>IF(女子様式!$AF519="","",女子様式!$AF519)</f>
        <v/>
      </c>
      <c r="K168" s="82" t="str">
        <f>IF(女子様式!$AF520="","",女子様式!$AF520)</f>
        <v/>
      </c>
      <c r="L168" s="82" t="str">
        <f>IF(女子様式!$AF521="","",女子様式!$AF521)</f>
        <v/>
      </c>
    </row>
    <row r="169" spans="1:12">
      <c r="A169" s="82">
        <v>168</v>
      </c>
      <c r="B169" s="82" t="str">
        <f>IF(女子様式!$C522="","",IF(女子様式!$C522="@","@",女子様式!$C522))</f>
        <v/>
      </c>
      <c r="C169" s="82" t="str">
        <f>IF(女子様式!$C522="","",IF($B169="@","@",$B169+200000000))</f>
        <v/>
      </c>
      <c r="D169" s="82" t="str">
        <f>IF(女子様式!D188="","",女子様式!$D188)</f>
        <v/>
      </c>
      <c r="E169" s="82" t="str">
        <f>IF($C169="","",女子様式!$G522)</f>
        <v/>
      </c>
      <c r="F169" s="82" t="str">
        <f t="shared" si="4"/>
        <v/>
      </c>
      <c r="G169" s="84" t="str">
        <f>IF($C169="","",VLOOKUP(基本登録情報!$C$7,登録データ!$I$3:$L$100,3,FALSE))</f>
        <v/>
      </c>
      <c r="H169" s="84" t="str">
        <f ca="1">IF($D169="","",VLOOKUP(OFFSET(女子様式!$L$18,3*A169,0),登録データ!$AM$2:$AN$48,2,FALSE))</f>
        <v/>
      </c>
      <c r="I169" s="82" t="str">
        <f t="shared" si="5"/>
        <v/>
      </c>
      <c r="J169" s="82" t="str">
        <f>IF(女子様式!$AF522="","",女子様式!$AF522)</f>
        <v/>
      </c>
      <c r="K169" s="82" t="str">
        <f>IF(女子様式!$AF523="","",女子様式!$AF523)</f>
        <v/>
      </c>
      <c r="L169" s="82" t="str">
        <f>IF(女子様式!$AF524="","",女子様式!$AF524)</f>
        <v/>
      </c>
    </row>
    <row r="170" spans="1:12">
      <c r="A170" s="82">
        <v>169</v>
      </c>
      <c r="B170" s="82" t="str">
        <f>IF(女子様式!$C525="","",IF(女子様式!$C525="@","@",女子様式!$C525))</f>
        <v/>
      </c>
      <c r="C170" s="82" t="str">
        <f>IF(女子様式!$C525="","",IF($B170="@","@",$B170+200000000))</f>
        <v/>
      </c>
      <c r="D170" s="82" t="str">
        <f>IF(女子様式!D189="","",女子様式!$D189)</f>
        <v/>
      </c>
      <c r="E170" s="82" t="str">
        <f>IF($C170="","",女子様式!$G525)</f>
        <v/>
      </c>
      <c r="F170" s="82" t="str">
        <f t="shared" si="4"/>
        <v/>
      </c>
      <c r="G170" s="84" t="str">
        <f>IF($C170="","",VLOOKUP(基本登録情報!$C$7,登録データ!$I$3:$L$100,3,FALSE))</f>
        <v/>
      </c>
      <c r="H170" s="84" t="str">
        <f ca="1">IF($D170="","",VLOOKUP(OFFSET(女子様式!$L$18,3*A170,0),登録データ!$AM$2:$AN$48,2,FALSE))</f>
        <v/>
      </c>
      <c r="I170" s="82" t="str">
        <f t="shared" si="5"/>
        <v/>
      </c>
      <c r="J170" s="82" t="str">
        <f>IF(女子様式!$AF525="","",女子様式!$AF525)</f>
        <v/>
      </c>
      <c r="K170" s="82" t="str">
        <f>IF(女子様式!$AF526="","",女子様式!$AF526)</f>
        <v/>
      </c>
      <c r="L170" s="82" t="str">
        <f>IF(女子様式!$AF527="","",女子様式!$AF527)</f>
        <v/>
      </c>
    </row>
    <row r="171" spans="1:12">
      <c r="A171" s="82">
        <v>170</v>
      </c>
      <c r="B171" s="82" t="str">
        <f>IF(女子様式!$C528="","",IF(女子様式!$C528="@","@",女子様式!$C528))</f>
        <v/>
      </c>
      <c r="C171" s="82" t="str">
        <f>IF(女子様式!$C528="","",IF($B171="@","@",$B171+200000000))</f>
        <v/>
      </c>
      <c r="D171" s="82" t="str">
        <f>IF(女子様式!D190="","",女子様式!$D190)</f>
        <v/>
      </c>
      <c r="E171" s="82" t="str">
        <f>IF($C171="","",女子様式!$G528)</f>
        <v/>
      </c>
      <c r="F171" s="82" t="str">
        <f t="shared" si="4"/>
        <v/>
      </c>
      <c r="G171" s="84" t="str">
        <f>IF($C171="","",VLOOKUP(基本登録情報!$C$7,登録データ!$I$3:$L$100,3,FALSE))</f>
        <v/>
      </c>
      <c r="H171" s="84" t="str">
        <f ca="1">IF($D171="","",VLOOKUP(OFFSET(女子様式!$L$18,3*A171,0),登録データ!$AM$2:$AN$48,2,FALSE))</f>
        <v/>
      </c>
      <c r="I171" s="82" t="str">
        <f t="shared" si="5"/>
        <v/>
      </c>
      <c r="J171" s="82" t="str">
        <f>IF(女子様式!$AF528="","",女子様式!$AF528)</f>
        <v/>
      </c>
      <c r="K171" s="82" t="str">
        <f>IF(女子様式!$AF529="","",女子様式!$AF529)</f>
        <v/>
      </c>
      <c r="L171" s="82" t="str">
        <f>IF(女子様式!$AF530="","",女子様式!$AF530)</f>
        <v/>
      </c>
    </row>
    <row r="172" spans="1:12">
      <c r="A172" s="82">
        <v>171</v>
      </c>
      <c r="B172" s="82" t="str">
        <f>IF(女子様式!$C531="","",IF(女子様式!$C531="@","@",女子様式!$C531))</f>
        <v/>
      </c>
      <c r="C172" s="82" t="str">
        <f>IF(女子様式!$C531="","",IF($B172="@","@",$B172+200000000))</f>
        <v/>
      </c>
      <c r="D172" s="82" t="str">
        <f>IF(女子様式!D191="","",女子様式!$D191)</f>
        <v/>
      </c>
      <c r="E172" s="82" t="str">
        <f>IF($C172="","",女子様式!$G531)</f>
        <v/>
      </c>
      <c r="F172" s="82" t="str">
        <f t="shared" si="4"/>
        <v/>
      </c>
      <c r="G172" s="84" t="str">
        <f>IF($C172="","",VLOOKUP(基本登録情報!$C$7,登録データ!$I$3:$L$100,3,FALSE))</f>
        <v/>
      </c>
      <c r="H172" s="84" t="str">
        <f ca="1">IF($D172="","",VLOOKUP(OFFSET(女子様式!$L$18,3*A172,0),登録データ!$AM$2:$AN$48,2,FALSE))</f>
        <v/>
      </c>
      <c r="I172" s="82" t="str">
        <f t="shared" si="5"/>
        <v/>
      </c>
      <c r="J172" s="82" t="str">
        <f>IF(女子様式!$AF531="","",女子様式!$AF531)</f>
        <v/>
      </c>
      <c r="K172" s="82" t="str">
        <f>IF(女子様式!$AF532="","",女子様式!$AF532)</f>
        <v/>
      </c>
      <c r="L172" s="82" t="str">
        <f>IF(女子様式!$AF533="","",女子様式!$AF533)</f>
        <v/>
      </c>
    </row>
    <row r="173" spans="1:12">
      <c r="A173" s="82">
        <v>172</v>
      </c>
      <c r="B173" s="82" t="str">
        <f>IF(女子様式!$C534="","",IF(女子様式!$C534="@","@",女子様式!$C534))</f>
        <v/>
      </c>
      <c r="C173" s="82" t="str">
        <f>IF(女子様式!$C534="","",IF($B173="@","@",$B173+200000000))</f>
        <v/>
      </c>
      <c r="D173" s="82" t="str">
        <f>IF(女子様式!D192="","",女子様式!$D192)</f>
        <v/>
      </c>
      <c r="E173" s="82" t="str">
        <f>IF($C173="","",女子様式!$G534)</f>
        <v/>
      </c>
      <c r="F173" s="82" t="str">
        <f t="shared" si="4"/>
        <v/>
      </c>
      <c r="G173" s="84" t="str">
        <f>IF($C173="","",VLOOKUP(基本登録情報!$C$7,登録データ!$I$3:$L$100,3,FALSE))</f>
        <v/>
      </c>
      <c r="H173" s="84" t="str">
        <f ca="1">IF($D173="","",VLOOKUP(OFFSET(女子様式!$L$18,3*A173,0),登録データ!$AM$2:$AN$48,2,FALSE))</f>
        <v/>
      </c>
      <c r="I173" s="82" t="str">
        <f t="shared" si="5"/>
        <v/>
      </c>
      <c r="J173" s="82" t="str">
        <f>IF(女子様式!$AF534="","",女子様式!$AF534)</f>
        <v/>
      </c>
      <c r="K173" s="82" t="str">
        <f>IF(女子様式!$AF535="","",女子様式!$AF535)</f>
        <v/>
      </c>
      <c r="L173" s="82" t="str">
        <f>IF(女子様式!$AF536="","",女子様式!$AF536)</f>
        <v/>
      </c>
    </row>
    <row r="174" spans="1:12">
      <c r="A174" s="82">
        <v>173</v>
      </c>
      <c r="B174" s="82" t="str">
        <f>IF(女子様式!$C537="","",IF(女子様式!$C537="@","@",女子様式!$C537))</f>
        <v/>
      </c>
      <c r="C174" s="82" t="str">
        <f>IF(女子様式!$C537="","",IF($B174="@","@",$B174+200000000))</f>
        <v/>
      </c>
      <c r="D174" s="82" t="str">
        <f>IF(女子様式!D193="","",女子様式!$D193)</f>
        <v/>
      </c>
      <c r="E174" s="82" t="str">
        <f>IF($C174="","",女子様式!$G537)</f>
        <v/>
      </c>
      <c r="F174" s="82" t="str">
        <f t="shared" si="4"/>
        <v/>
      </c>
      <c r="G174" s="84" t="str">
        <f>IF($C174="","",VLOOKUP(基本登録情報!$C$7,登録データ!$I$3:$L$100,3,FALSE))</f>
        <v/>
      </c>
      <c r="H174" s="84" t="str">
        <f ca="1">IF($D174="","",VLOOKUP(OFFSET(女子様式!$L$18,3*A174,0),登録データ!$AM$2:$AN$48,2,FALSE))</f>
        <v/>
      </c>
      <c r="I174" s="82" t="str">
        <f t="shared" si="5"/>
        <v/>
      </c>
      <c r="J174" s="82" t="str">
        <f>IF(女子様式!$AF537="","",女子様式!$AF537)</f>
        <v/>
      </c>
      <c r="K174" s="82" t="str">
        <f>IF(女子様式!$AF538="","",女子様式!$AF538)</f>
        <v/>
      </c>
      <c r="L174" s="82" t="str">
        <f>IF(女子様式!$AF539="","",女子様式!$AF539)</f>
        <v/>
      </c>
    </row>
    <row r="175" spans="1:12">
      <c r="A175" s="82">
        <v>174</v>
      </c>
      <c r="B175" s="82" t="str">
        <f>IF(女子様式!$C540="","",IF(女子様式!$C540="@","@",女子様式!$C540))</f>
        <v/>
      </c>
      <c r="C175" s="82" t="str">
        <f>IF(女子様式!$C540="","",IF($B175="@","@",$B175+200000000))</f>
        <v/>
      </c>
      <c r="D175" s="82" t="str">
        <f>IF(女子様式!D194="","",女子様式!$D194)</f>
        <v/>
      </c>
      <c r="E175" s="82" t="str">
        <f>IF($C175="","",女子様式!$G540)</f>
        <v/>
      </c>
      <c r="F175" s="82" t="str">
        <f t="shared" si="4"/>
        <v/>
      </c>
      <c r="G175" s="84" t="str">
        <f>IF($C175="","",VLOOKUP(基本登録情報!$C$7,登録データ!$I$3:$L$100,3,FALSE))</f>
        <v/>
      </c>
      <c r="H175" s="84" t="str">
        <f ca="1">IF($D175="","",VLOOKUP(OFFSET(女子様式!$L$18,3*A175,0),登録データ!$AM$2:$AN$48,2,FALSE))</f>
        <v/>
      </c>
      <c r="I175" s="82" t="str">
        <f t="shared" si="5"/>
        <v/>
      </c>
      <c r="J175" s="82" t="str">
        <f>IF(女子様式!$AF540="","",女子様式!$AF540)</f>
        <v/>
      </c>
      <c r="K175" s="82" t="str">
        <f>IF(女子様式!$AF541="","",女子様式!$AF541)</f>
        <v/>
      </c>
      <c r="L175" s="82" t="str">
        <f>IF(女子様式!$AF542="","",女子様式!$AF542)</f>
        <v/>
      </c>
    </row>
    <row r="176" spans="1:12">
      <c r="A176" s="82">
        <v>175</v>
      </c>
      <c r="B176" s="82" t="str">
        <f>IF(女子様式!$C543="","",IF(女子様式!$C543="@","@",女子様式!$C543))</f>
        <v/>
      </c>
      <c r="C176" s="82" t="str">
        <f>IF(女子様式!$C543="","",IF($B176="@","@",$B176+200000000))</f>
        <v/>
      </c>
      <c r="D176" s="82" t="str">
        <f>IF(女子様式!D195="","",女子様式!$D195)</f>
        <v/>
      </c>
      <c r="E176" s="82" t="str">
        <f>IF($C176="","",女子様式!$G543)</f>
        <v/>
      </c>
      <c r="F176" s="82" t="str">
        <f t="shared" si="4"/>
        <v/>
      </c>
      <c r="G176" s="84" t="str">
        <f>IF($C176="","",VLOOKUP(基本登録情報!$C$7,登録データ!$I$3:$L$100,3,FALSE))</f>
        <v/>
      </c>
      <c r="H176" s="84" t="str">
        <f ca="1">IF($D176="","",VLOOKUP(OFFSET(女子様式!$L$18,3*A176,0),登録データ!$AM$2:$AN$48,2,FALSE))</f>
        <v/>
      </c>
      <c r="I176" s="82" t="str">
        <f t="shared" si="5"/>
        <v/>
      </c>
      <c r="J176" s="82" t="str">
        <f>IF(女子様式!$AF543="","",女子様式!$AF543)</f>
        <v/>
      </c>
      <c r="K176" s="82" t="str">
        <f>IF(女子様式!$AF544="","",女子様式!$AF544)</f>
        <v/>
      </c>
      <c r="L176" s="82" t="str">
        <f>IF(女子様式!$AF545="","",女子様式!$AF545)</f>
        <v/>
      </c>
    </row>
    <row r="177" spans="1:12">
      <c r="A177" s="82">
        <v>176</v>
      </c>
      <c r="B177" s="82" t="str">
        <f>IF(女子様式!$C546="","",IF(女子様式!$C546="@","@",女子様式!$C546))</f>
        <v/>
      </c>
      <c r="C177" s="82" t="str">
        <f>IF(女子様式!$C546="","",IF($B177="@","@",$B177+200000000))</f>
        <v/>
      </c>
      <c r="D177" s="82" t="str">
        <f>IF(女子様式!D196="","",女子様式!$D196)</f>
        <v/>
      </c>
      <c r="E177" s="82" t="str">
        <f>IF($C177="","",女子様式!$G546)</f>
        <v/>
      </c>
      <c r="F177" s="82" t="str">
        <f t="shared" si="4"/>
        <v/>
      </c>
      <c r="G177" s="84" t="str">
        <f>IF($C177="","",VLOOKUP(基本登録情報!$C$7,登録データ!$I$3:$L$100,3,FALSE))</f>
        <v/>
      </c>
      <c r="H177" s="84" t="str">
        <f ca="1">IF($D177="","",VLOOKUP(OFFSET(女子様式!$L$18,3*A177,0),登録データ!$AM$2:$AN$48,2,FALSE))</f>
        <v/>
      </c>
      <c r="I177" s="82" t="str">
        <f t="shared" si="5"/>
        <v/>
      </c>
      <c r="J177" s="82" t="str">
        <f>IF(女子様式!$AF546="","",女子様式!$AF546)</f>
        <v/>
      </c>
      <c r="K177" s="82" t="str">
        <f>IF(女子様式!$AF547="","",女子様式!$AF547)</f>
        <v/>
      </c>
      <c r="L177" s="82" t="str">
        <f>IF(女子様式!$AF548="","",女子様式!$AF548)</f>
        <v/>
      </c>
    </row>
    <row r="178" spans="1:12">
      <c r="A178" s="82">
        <v>177</v>
      </c>
      <c r="B178" s="82" t="str">
        <f>IF(女子様式!$C549="","",IF(女子様式!$C549="@","@",女子様式!$C549))</f>
        <v/>
      </c>
      <c r="C178" s="82" t="str">
        <f>IF(女子様式!$C549="","",IF($B178="@","@",$B178+200000000))</f>
        <v/>
      </c>
      <c r="D178" s="82" t="str">
        <f>IF(女子様式!D197="","",女子様式!$D197)</f>
        <v/>
      </c>
      <c r="E178" s="82" t="str">
        <f>IF($C178="","",女子様式!$G549)</f>
        <v/>
      </c>
      <c r="F178" s="82" t="str">
        <f t="shared" si="4"/>
        <v/>
      </c>
      <c r="G178" s="84" t="str">
        <f>IF($C178="","",VLOOKUP(基本登録情報!$C$7,登録データ!$I$3:$L$100,3,FALSE))</f>
        <v/>
      </c>
      <c r="H178" s="84" t="str">
        <f ca="1">IF($D178="","",VLOOKUP(OFFSET(女子様式!$L$18,3*A178,0),登録データ!$AM$2:$AN$48,2,FALSE))</f>
        <v/>
      </c>
      <c r="I178" s="82" t="str">
        <f t="shared" si="5"/>
        <v/>
      </c>
      <c r="J178" s="82" t="str">
        <f>IF(女子様式!$AF549="","",女子様式!$AF549)</f>
        <v/>
      </c>
      <c r="K178" s="82" t="str">
        <f>IF(女子様式!$AF550="","",女子様式!$AF550)</f>
        <v/>
      </c>
      <c r="L178" s="82" t="str">
        <f>IF(女子様式!$AF551="","",女子様式!$AF551)</f>
        <v/>
      </c>
    </row>
    <row r="179" spans="1:12">
      <c r="A179" s="82">
        <v>178</v>
      </c>
      <c r="B179" s="82" t="str">
        <f>IF(女子様式!$C552="","",IF(女子様式!$C552="@","@",女子様式!$C552))</f>
        <v/>
      </c>
      <c r="C179" s="82" t="str">
        <f>IF(女子様式!$C552="","",IF($B179="@","@",$B179+200000000))</f>
        <v/>
      </c>
      <c r="D179" s="82" t="str">
        <f>IF(女子様式!D198="","",女子様式!$D198)</f>
        <v/>
      </c>
      <c r="E179" s="82" t="str">
        <f>IF($C179="","",女子様式!$G552)</f>
        <v/>
      </c>
      <c r="F179" s="82" t="str">
        <f t="shared" si="4"/>
        <v/>
      </c>
      <c r="G179" s="84" t="str">
        <f>IF($C179="","",VLOOKUP(基本登録情報!$C$7,登録データ!$I$3:$L$100,3,FALSE))</f>
        <v/>
      </c>
      <c r="H179" s="84" t="str">
        <f ca="1">IF($D179="","",VLOOKUP(OFFSET(女子様式!$L$18,3*A179,0),登録データ!$AM$2:$AN$48,2,FALSE))</f>
        <v/>
      </c>
      <c r="I179" s="82" t="str">
        <f t="shared" si="5"/>
        <v/>
      </c>
      <c r="J179" s="82" t="str">
        <f>IF(女子様式!$AF552="","",女子様式!$AF552)</f>
        <v/>
      </c>
      <c r="K179" s="82" t="str">
        <f>IF(女子様式!$AF553="","",女子様式!$AF553)</f>
        <v/>
      </c>
      <c r="L179" s="82" t="str">
        <f>IF(女子様式!$AF554="","",女子様式!$AF554)</f>
        <v/>
      </c>
    </row>
    <row r="180" spans="1:12">
      <c r="A180" s="82">
        <v>179</v>
      </c>
      <c r="B180" s="82" t="str">
        <f>IF(女子様式!$C555="","",IF(女子様式!$C555="@","@",女子様式!$C555))</f>
        <v/>
      </c>
      <c r="C180" s="82" t="str">
        <f>IF(女子様式!$C555="","",IF($B180="@","@",$B180+200000000))</f>
        <v/>
      </c>
      <c r="D180" s="82" t="str">
        <f>IF(女子様式!D199="","",女子様式!$D199)</f>
        <v/>
      </c>
      <c r="E180" s="82" t="str">
        <f>IF($C180="","",女子様式!$G555)</f>
        <v/>
      </c>
      <c r="F180" s="82" t="str">
        <f t="shared" si="4"/>
        <v/>
      </c>
      <c r="G180" s="84" t="str">
        <f>IF($C180="","",VLOOKUP(基本登録情報!$C$7,登録データ!$I$3:$L$100,3,FALSE))</f>
        <v/>
      </c>
      <c r="H180" s="84" t="str">
        <f ca="1">IF($D180="","",VLOOKUP(OFFSET(女子様式!$L$18,3*A180,0),登録データ!$AM$2:$AN$48,2,FALSE))</f>
        <v/>
      </c>
      <c r="I180" s="82" t="str">
        <f t="shared" si="5"/>
        <v/>
      </c>
      <c r="J180" s="82" t="str">
        <f>IF(女子様式!$AF555="","",女子様式!$AF555)</f>
        <v/>
      </c>
      <c r="K180" s="82" t="str">
        <f>IF(女子様式!$AF556="","",女子様式!$AF556)</f>
        <v/>
      </c>
      <c r="L180" s="82" t="str">
        <f>IF(女子様式!$AF557="","",女子様式!$AF557)</f>
        <v/>
      </c>
    </row>
    <row r="181" spans="1:12">
      <c r="A181" s="82">
        <v>180</v>
      </c>
      <c r="B181" s="82" t="str">
        <f>IF(女子様式!$C558="","",IF(女子様式!$C558="@","@",女子様式!$C558))</f>
        <v/>
      </c>
      <c r="C181" s="82" t="str">
        <f>IF(女子様式!$C558="","",IF($B181="@","@",$B181+200000000))</f>
        <v/>
      </c>
      <c r="D181" s="82" t="str">
        <f>IF(女子様式!D200="","",女子様式!$D200)</f>
        <v/>
      </c>
      <c r="E181" s="82" t="str">
        <f>IF($C181="","",女子様式!$G558)</f>
        <v/>
      </c>
      <c r="F181" s="82" t="str">
        <f t="shared" si="4"/>
        <v/>
      </c>
      <c r="G181" s="84" t="str">
        <f>IF($C181="","",VLOOKUP(基本登録情報!$C$7,登録データ!$I$3:$L$100,3,FALSE))</f>
        <v/>
      </c>
      <c r="H181" s="84" t="str">
        <f ca="1">IF($D181="","",VLOOKUP(OFFSET(女子様式!$L$18,3*A181,0),登録データ!$AM$2:$AN$48,2,FALSE))</f>
        <v/>
      </c>
      <c r="I181" s="82" t="str">
        <f t="shared" si="5"/>
        <v/>
      </c>
      <c r="J181" s="82" t="str">
        <f>IF(女子様式!$AF558="","",女子様式!$AF558)</f>
        <v/>
      </c>
      <c r="K181" s="82" t="str">
        <f>IF(女子様式!$AF559="","",女子様式!$AF559)</f>
        <v/>
      </c>
      <c r="L181" s="82" t="str">
        <f>IF(女子様式!$AF560="","",女子様式!$AF560)</f>
        <v/>
      </c>
    </row>
    <row r="182" spans="1:12">
      <c r="A182" s="82">
        <v>181</v>
      </c>
      <c r="B182" s="82" t="str">
        <f>IF(女子様式!$C561="","",IF(女子様式!$C561="@","@",女子様式!$C561))</f>
        <v/>
      </c>
      <c r="C182" s="82" t="str">
        <f>IF(女子様式!$C561="","",IF($B182="@","@",$B182+200000000))</f>
        <v/>
      </c>
      <c r="D182" s="82" t="str">
        <f>IF(女子様式!D201="","",女子様式!$D201)</f>
        <v/>
      </c>
      <c r="E182" s="82" t="str">
        <f>IF($C182="","",女子様式!$G561)</f>
        <v/>
      </c>
      <c r="F182" s="82" t="str">
        <f t="shared" si="4"/>
        <v/>
      </c>
      <c r="G182" s="84" t="str">
        <f>IF($C182="","",VLOOKUP(基本登録情報!$C$7,登録データ!$I$3:$L$100,3,FALSE))</f>
        <v/>
      </c>
      <c r="H182" s="84" t="str">
        <f ca="1">IF($D182="","",VLOOKUP(OFFSET(女子様式!$L$18,3*A182,0),登録データ!$AM$2:$AN$48,2,FALSE))</f>
        <v/>
      </c>
      <c r="I182" s="82" t="str">
        <f t="shared" si="5"/>
        <v/>
      </c>
      <c r="J182" s="82" t="str">
        <f>IF(女子様式!$AF561="","",女子様式!$AF561)</f>
        <v/>
      </c>
      <c r="K182" s="82" t="str">
        <f>IF(女子様式!$AF562="","",女子様式!$AF562)</f>
        <v/>
      </c>
      <c r="L182" s="82" t="str">
        <f>IF(女子様式!$AF563="","",女子様式!$AF563)</f>
        <v/>
      </c>
    </row>
    <row r="183" spans="1:12">
      <c r="A183" s="82">
        <v>182</v>
      </c>
      <c r="B183" s="82" t="str">
        <f>IF(女子様式!$C564="","",IF(女子様式!$C564="@","@",女子様式!$C564))</f>
        <v/>
      </c>
      <c r="C183" s="82" t="str">
        <f>IF(女子様式!$C564="","",IF($B183="@","@",$B183+200000000))</f>
        <v/>
      </c>
      <c r="D183" s="82" t="str">
        <f>IF(女子様式!D202="","",女子様式!$D202)</f>
        <v/>
      </c>
      <c r="E183" s="82" t="str">
        <f>IF($C183="","",女子様式!$G564)</f>
        <v/>
      </c>
      <c r="F183" s="82" t="str">
        <f t="shared" si="4"/>
        <v/>
      </c>
      <c r="G183" s="84" t="str">
        <f>IF($C183="","",VLOOKUP(基本登録情報!$C$7,登録データ!$I$3:$L$100,3,FALSE))</f>
        <v/>
      </c>
      <c r="H183" s="84" t="str">
        <f ca="1">IF($D183="","",VLOOKUP(OFFSET(女子様式!$L$18,3*A183,0),登録データ!$AM$2:$AN$48,2,FALSE))</f>
        <v/>
      </c>
      <c r="I183" s="82" t="str">
        <f t="shared" si="5"/>
        <v/>
      </c>
      <c r="J183" s="82" t="str">
        <f>IF(女子様式!$AF564="","",女子様式!$AF564)</f>
        <v/>
      </c>
      <c r="K183" s="82" t="str">
        <f>IF(女子様式!$AF565="","",女子様式!$AF565)</f>
        <v/>
      </c>
      <c r="L183" s="82" t="str">
        <f>IF(女子様式!$AF566="","",女子様式!$AF566)</f>
        <v/>
      </c>
    </row>
    <row r="184" spans="1:12">
      <c r="A184" s="82">
        <v>183</v>
      </c>
      <c r="B184" s="82" t="str">
        <f>IF(女子様式!$C567="","",IF(女子様式!$C567="@","@",女子様式!$C567))</f>
        <v/>
      </c>
      <c r="C184" s="82" t="str">
        <f>IF(女子様式!$C567="","",IF($B184="@","@",$B184+200000000))</f>
        <v/>
      </c>
      <c r="D184" s="82" t="str">
        <f>IF(女子様式!D203="","",女子様式!$D203)</f>
        <v/>
      </c>
      <c r="E184" s="82" t="str">
        <f>IF($C184="","",女子様式!$G567)</f>
        <v/>
      </c>
      <c r="F184" s="82" t="str">
        <f t="shared" si="4"/>
        <v/>
      </c>
      <c r="G184" s="84" t="str">
        <f>IF($C184="","",VLOOKUP(基本登録情報!$C$7,登録データ!$I$3:$L$100,3,FALSE))</f>
        <v/>
      </c>
      <c r="H184" s="84" t="str">
        <f ca="1">IF($D184="","",VLOOKUP(OFFSET(女子様式!$L$18,3*A184,0),登録データ!$AM$2:$AN$48,2,FALSE))</f>
        <v/>
      </c>
      <c r="I184" s="82" t="str">
        <f t="shared" si="5"/>
        <v/>
      </c>
      <c r="J184" s="82" t="str">
        <f>IF(女子様式!$AF567="","",女子様式!$AF567)</f>
        <v/>
      </c>
      <c r="K184" s="82" t="str">
        <f>IF(女子様式!$AF568="","",女子様式!$AF568)</f>
        <v/>
      </c>
      <c r="L184" s="82" t="str">
        <f>IF(女子様式!$AF569="","",女子様式!$AF569)</f>
        <v/>
      </c>
    </row>
    <row r="185" spans="1:12">
      <c r="A185" s="82">
        <v>184</v>
      </c>
      <c r="B185" s="82" t="str">
        <f>IF(女子様式!$C570="","",IF(女子様式!$C570="@","@",女子様式!$C570))</f>
        <v/>
      </c>
      <c r="C185" s="82" t="str">
        <f>IF(女子様式!$C570="","",IF($B185="@","@",$B185+200000000))</f>
        <v/>
      </c>
      <c r="D185" s="82" t="str">
        <f>IF(女子様式!D204="","",女子様式!$D204)</f>
        <v/>
      </c>
      <c r="E185" s="82" t="str">
        <f>IF($C185="","",女子様式!$G570)</f>
        <v/>
      </c>
      <c r="F185" s="82" t="str">
        <f t="shared" si="4"/>
        <v/>
      </c>
      <c r="G185" s="84" t="str">
        <f>IF($C185="","",VLOOKUP(基本登録情報!$C$7,登録データ!$I$3:$L$100,3,FALSE))</f>
        <v/>
      </c>
      <c r="H185" s="84" t="str">
        <f ca="1">IF($D185="","",VLOOKUP(OFFSET(女子様式!$L$18,3*A185,0),登録データ!$AM$2:$AN$48,2,FALSE))</f>
        <v/>
      </c>
      <c r="I185" s="82" t="str">
        <f t="shared" si="5"/>
        <v/>
      </c>
      <c r="J185" s="82" t="str">
        <f>IF(女子様式!$AF570="","",女子様式!$AF570)</f>
        <v/>
      </c>
      <c r="K185" s="82" t="str">
        <f>IF(女子様式!$AF571="","",女子様式!$AF571)</f>
        <v/>
      </c>
      <c r="L185" s="82" t="str">
        <f>IF(女子様式!$AF572="","",女子様式!$AF572)</f>
        <v/>
      </c>
    </row>
    <row r="186" spans="1:12">
      <c r="A186" s="82">
        <v>185</v>
      </c>
      <c r="B186" s="82" t="str">
        <f>IF(女子様式!$C573="","",IF(女子様式!$C573="@","@",女子様式!$C573))</f>
        <v/>
      </c>
      <c r="C186" s="82" t="str">
        <f>IF(女子様式!$C573="","",IF($B186="@","@",$B186+200000000))</f>
        <v/>
      </c>
      <c r="D186" s="82" t="str">
        <f>IF(女子様式!D205="","",女子様式!$D205)</f>
        <v/>
      </c>
      <c r="E186" s="82" t="str">
        <f>IF($C186="","",女子様式!$G573)</f>
        <v/>
      </c>
      <c r="F186" s="82" t="str">
        <f t="shared" si="4"/>
        <v/>
      </c>
      <c r="G186" s="84" t="str">
        <f>IF($C186="","",VLOOKUP(基本登録情報!$C$7,登録データ!$I$3:$L$100,3,FALSE))</f>
        <v/>
      </c>
      <c r="H186" s="84" t="str">
        <f ca="1">IF($D186="","",VLOOKUP(OFFSET(女子様式!$L$18,3*A186,0),登録データ!$AM$2:$AN$48,2,FALSE))</f>
        <v/>
      </c>
      <c r="I186" s="82" t="str">
        <f t="shared" si="5"/>
        <v/>
      </c>
      <c r="J186" s="82" t="str">
        <f>IF(女子様式!$AF573="","",女子様式!$AF573)</f>
        <v/>
      </c>
      <c r="K186" s="82" t="str">
        <f>IF(女子様式!$AF574="","",女子様式!$AF574)</f>
        <v/>
      </c>
      <c r="L186" s="82" t="str">
        <f>IF(女子様式!$AF575="","",女子様式!$AF575)</f>
        <v/>
      </c>
    </row>
    <row r="187" spans="1:12">
      <c r="A187" s="82">
        <v>186</v>
      </c>
      <c r="B187" s="82" t="str">
        <f>IF(女子様式!$C576="","",IF(女子様式!$C576="@","@",女子様式!$C576))</f>
        <v/>
      </c>
      <c r="C187" s="82" t="str">
        <f>IF(女子様式!$C576="","",IF($B187="@","@",$B187+200000000))</f>
        <v/>
      </c>
      <c r="D187" s="82" t="str">
        <f>IF(女子様式!D206="","",女子様式!$D206)</f>
        <v/>
      </c>
      <c r="E187" s="82" t="str">
        <f>IF($C187="","",女子様式!$G576)</f>
        <v/>
      </c>
      <c r="F187" s="82" t="str">
        <f t="shared" si="4"/>
        <v/>
      </c>
      <c r="G187" s="84" t="str">
        <f>IF($C187="","",VLOOKUP(基本登録情報!$C$7,登録データ!$I$3:$L$100,3,FALSE))</f>
        <v/>
      </c>
      <c r="H187" s="84" t="str">
        <f ca="1">IF($D187="","",VLOOKUP(OFFSET(女子様式!$L$18,3*A187,0),登録データ!$AM$2:$AN$48,2,FALSE))</f>
        <v/>
      </c>
      <c r="I187" s="82" t="str">
        <f t="shared" si="5"/>
        <v/>
      </c>
      <c r="J187" s="82" t="str">
        <f>IF(女子様式!$AF576="","",女子様式!$AF576)</f>
        <v/>
      </c>
      <c r="K187" s="82" t="str">
        <f>IF(女子様式!$AF577="","",女子様式!$AF577)</f>
        <v/>
      </c>
      <c r="L187" s="82" t="str">
        <f>IF(女子様式!$AF578="","",女子様式!$AF578)</f>
        <v/>
      </c>
    </row>
    <row r="188" spans="1:12">
      <c r="A188" s="82">
        <v>187</v>
      </c>
      <c r="B188" s="82" t="str">
        <f>IF(女子様式!$C579="","",IF(女子様式!$C579="@","@",女子様式!$C579))</f>
        <v/>
      </c>
      <c r="C188" s="82" t="str">
        <f>IF(女子様式!$C579="","",IF($B188="@","@",$B188+200000000))</f>
        <v/>
      </c>
      <c r="D188" s="82" t="str">
        <f>IF(女子様式!D207="","",女子様式!$D207)</f>
        <v/>
      </c>
      <c r="E188" s="82" t="str">
        <f>IF($C188="","",女子様式!$G579)</f>
        <v/>
      </c>
      <c r="F188" s="82" t="str">
        <f t="shared" si="4"/>
        <v/>
      </c>
      <c r="G188" s="84" t="str">
        <f>IF($C188="","",VLOOKUP(基本登録情報!$C$7,登録データ!$I$3:$L$100,3,FALSE))</f>
        <v/>
      </c>
      <c r="H188" s="84" t="str">
        <f ca="1">IF($D188="","",VLOOKUP(OFFSET(女子様式!$L$18,3*A188,0),登録データ!$AM$2:$AN$48,2,FALSE))</f>
        <v/>
      </c>
      <c r="I188" s="82" t="str">
        <f t="shared" si="5"/>
        <v/>
      </c>
      <c r="J188" s="82" t="str">
        <f>IF(女子様式!$AF579="","",女子様式!$AF579)</f>
        <v/>
      </c>
      <c r="K188" s="82" t="str">
        <f>IF(女子様式!$AF580="","",女子様式!$AF580)</f>
        <v/>
      </c>
      <c r="L188" s="82" t="str">
        <f>IF(女子様式!$AF581="","",女子様式!$AF581)</f>
        <v/>
      </c>
    </row>
    <row r="189" spans="1:12">
      <c r="A189" s="82">
        <v>188</v>
      </c>
      <c r="B189" s="82" t="str">
        <f>IF(女子様式!$C582="","",IF(女子様式!$C582="@","@",女子様式!$C582))</f>
        <v/>
      </c>
      <c r="C189" s="82" t="str">
        <f>IF(女子様式!$C582="","",IF($B189="@","@",$B189+200000000))</f>
        <v/>
      </c>
      <c r="D189" s="82" t="str">
        <f>IF(女子様式!D208="","",女子様式!$D208)</f>
        <v/>
      </c>
      <c r="E189" s="82" t="str">
        <f>IF($C189="","",女子様式!$G582)</f>
        <v/>
      </c>
      <c r="F189" s="82" t="str">
        <f t="shared" si="4"/>
        <v/>
      </c>
      <c r="G189" s="84" t="str">
        <f>IF($C189="","",VLOOKUP(基本登録情報!$C$7,登録データ!$I$3:$L$100,3,FALSE))</f>
        <v/>
      </c>
      <c r="H189" s="84" t="str">
        <f ca="1">IF($D189="","",VLOOKUP(OFFSET(女子様式!$L$18,3*A189,0),登録データ!$AM$2:$AN$48,2,FALSE))</f>
        <v/>
      </c>
      <c r="I189" s="82" t="str">
        <f t="shared" si="5"/>
        <v/>
      </c>
      <c r="J189" s="82" t="str">
        <f>IF(女子様式!$AF582="","",女子様式!$AF582)</f>
        <v/>
      </c>
      <c r="K189" s="82" t="str">
        <f>IF(女子様式!$AF583="","",女子様式!$AF583)</f>
        <v/>
      </c>
      <c r="L189" s="82" t="str">
        <f>IF(女子様式!$AF584="","",女子様式!$AF584)</f>
        <v/>
      </c>
    </row>
    <row r="190" spans="1:12">
      <c r="A190" s="82">
        <v>189</v>
      </c>
      <c r="B190" s="82" t="str">
        <f>IF(女子様式!$C585="","",IF(女子様式!$C585="@","@",女子様式!$C585))</f>
        <v/>
      </c>
      <c r="C190" s="82" t="str">
        <f>IF(女子様式!$C585="","",IF($B190="@","@",$B190+200000000))</f>
        <v/>
      </c>
      <c r="D190" s="82" t="str">
        <f>IF(女子様式!D209="","",女子様式!$D209)</f>
        <v/>
      </c>
      <c r="E190" s="82" t="str">
        <f>IF($C190="","",女子様式!$G585)</f>
        <v/>
      </c>
      <c r="F190" s="82" t="str">
        <f t="shared" si="4"/>
        <v/>
      </c>
      <c r="G190" s="84" t="str">
        <f>IF($C190="","",VLOOKUP(基本登録情報!$C$7,登録データ!$I$3:$L$100,3,FALSE))</f>
        <v/>
      </c>
      <c r="H190" s="84" t="str">
        <f ca="1">IF($D190="","",VLOOKUP(OFFSET(女子様式!$L$18,3*A190,0),登録データ!$AM$2:$AN$48,2,FALSE))</f>
        <v/>
      </c>
      <c r="I190" s="82" t="str">
        <f t="shared" si="5"/>
        <v/>
      </c>
      <c r="J190" s="82" t="str">
        <f>IF(女子様式!$AF585="","",女子様式!$AF585)</f>
        <v/>
      </c>
      <c r="K190" s="82" t="str">
        <f>IF(女子様式!$AF586="","",女子様式!$AF586)</f>
        <v/>
      </c>
      <c r="L190" s="82" t="str">
        <f>IF(女子様式!$AF587="","",女子様式!$AF587)</f>
        <v/>
      </c>
    </row>
    <row r="191" spans="1:12">
      <c r="A191" s="82">
        <v>190</v>
      </c>
      <c r="B191" s="82" t="str">
        <f>IF(女子様式!$C588="","",IF(女子様式!$C588="@","@",女子様式!$C588))</f>
        <v/>
      </c>
      <c r="C191" s="82" t="str">
        <f>IF(女子様式!$C588="","",IF($B191="@","@",$B191+200000000))</f>
        <v/>
      </c>
      <c r="D191" s="82" t="str">
        <f>IF(女子様式!D210="","",女子様式!$D210)</f>
        <v/>
      </c>
      <c r="E191" s="82" t="str">
        <f>IF($C191="","",女子様式!$G588)</f>
        <v/>
      </c>
      <c r="F191" s="82" t="str">
        <f t="shared" si="4"/>
        <v/>
      </c>
      <c r="G191" s="84" t="str">
        <f>IF($C191="","",VLOOKUP(基本登録情報!$C$7,登録データ!$I$3:$L$100,3,FALSE))</f>
        <v/>
      </c>
      <c r="H191" s="84" t="str">
        <f ca="1">IF($D191="","",VLOOKUP(OFFSET(女子様式!$L$18,3*A191,0),登録データ!$AM$2:$AN$48,2,FALSE))</f>
        <v/>
      </c>
      <c r="I191" s="82" t="str">
        <f t="shared" si="5"/>
        <v/>
      </c>
      <c r="J191" s="82" t="str">
        <f>IF(女子様式!$AF588="","",女子様式!$AF588)</f>
        <v/>
      </c>
      <c r="K191" s="82" t="str">
        <f>IF(女子様式!$AF589="","",女子様式!$AF589)</f>
        <v/>
      </c>
      <c r="L191" s="82" t="str">
        <f>IF(女子様式!$AF590="","",女子様式!$AF590)</f>
        <v/>
      </c>
    </row>
    <row r="192" spans="1:12">
      <c r="A192" s="82">
        <v>191</v>
      </c>
      <c r="B192" s="82" t="str">
        <f>IF(女子様式!$C591="","",IF(女子様式!$C591="@","@",女子様式!$C591))</f>
        <v/>
      </c>
      <c r="C192" s="82" t="str">
        <f>IF(女子様式!$C591="","",IF($B192="@","@",$B192+200000000))</f>
        <v/>
      </c>
      <c r="D192" s="82" t="str">
        <f>IF(女子様式!D211="","",女子様式!$D211)</f>
        <v/>
      </c>
      <c r="E192" s="82" t="str">
        <f>IF($C192="","",女子様式!$G591)</f>
        <v/>
      </c>
      <c r="F192" s="82" t="str">
        <f t="shared" si="4"/>
        <v/>
      </c>
      <c r="G192" s="84" t="str">
        <f>IF($C192="","",VLOOKUP(基本登録情報!$C$7,登録データ!$I$3:$L$100,3,FALSE))</f>
        <v/>
      </c>
      <c r="H192" s="84" t="str">
        <f ca="1">IF($D192="","",VLOOKUP(OFFSET(女子様式!$L$18,3*A192,0),登録データ!$AM$2:$AN$48,2,FALSE))</f>
        <v/>
      </c>
      <c r="I192" s="82" t="str">
        <f t="shared" si="5"/>
        <v/>
      </c>
      <c r="J192" s="82" t="str">
        <f>IF(女子様式!$AF591="","",女子様式!$AF591)</f>
        <v/>
      </c>
      <c r="K192" s="82" t="str">
        <f>IF(女子様式!$AF592="","",女子様式!$AF592)</f>
        <v/>
      </c>
      <c r="L192" s="82" t="str">
        <f>IF(女子様式!$AF593="","",女子様式!$AF593)</f>
        <v/>
      </c>
    </row>
    <row r="193" spans="1:12">
      <c r="A193" s="82">
        <v>192</v>
      </c>
      <c r="B193" s="82" t="str">
        <f>IF(女子様式!$C594="","",IF(女子様式!$C594="@","@",女子様式!$C594))</f>
        <v/>
      </c>
      <c r="C193" s="82" t="str">
        <f>IF(女子様式!$C594="","",IF($B193="@","@",$B193+200000000))</f>
        <v/>
      </c>
      <c r="D193" s="82" t="str">
        <f>IF(女子様式!D212="","",女子様式!$D212)</f>
        <v/>
      </c>
      <c r="E193" s="82" t="str">
        <f>IF($C193="","",女子様式!$G594)</f>
        <v/>
      </c>
      <c r="F193" s="82" t="str">
        <f t="shared" si="4"/>
        <v/>
      </c>
      <c r="G193" s="84" t="str">
        <f>IF($C193="","",VLOOKUP(基本登録情報!$C$7,登録データ!$I$3:$L$100,3,FALSE))</f>
        <v/>
      </c>
      <c r="H193" s="84" t="str">
        <f ca="1">IF($D193="","",VLOOKUP(OFFSET(女子様式!$L$18,3*A193,0),登録データ!$AM$2:$AN$48,2,FALSE))</f>
        <v/>
      </c>
      <c r="I193" s="82" t="str">
        <f t="shared" si="5"/>
        <v/>
      </c>
      <c r="J193" s="82" t="str">
        <f>IF(女子様式!$AF594="","",女子様式!$AF594)</f>
        <v/>
      </c>
      <c r="K193" s="82" t="str">
        <f>IF(女子様式!$AF595="","",女子様式!$AF595)</f>
        <v/>
      </c>
      <c r="L193" s="82" t="str">
        <f>IF(女子様式!$AF596="","",女子様式!$AF596)</f>
        <v/>
      </c>
    </row>
    <row r="194" spans="1:12">
      <c r="A194" s="82">
        <v>193</v>
      </c>
      <c r="B194" s="82" t="str">
        <f>IF(女子様式!$C597="","",IF(女子様式!$C597="@","@",女子様式!$C597))</f>
        <v/>
      </c>
      <c r="C194" s="82" t="str">
        <f>IF(女子様式!$C597="","",IF($B194="@","@",$B194+200000000))</f>
        <v/>
      </c>
      <c r="D194" s="82" t="str">
        <f>IF(女子様式!D213="","",女子様式!$D213)</f>
        <v/>
      </c>
      <c r="E194" s="82" t="str">
        <f>IF($C194="","",女子様式!$G597)</f>
        <v/>
      </c>
      <c r="F194" s="82" t="str">
        <f t="shared" si="4"/>
        <v/>
      </c>
      <c r="G194" s="84" t="str">
        <f>IF($C194="","",VLOOKUP(基本登録情報!$C$7,登録データ!$I$3:$L$100,3,FALSE))</f>
        <v/>
      </c>
      <c r="H194" s="84" t="str">
        <f ca="1">IF($D194="","",VLOOKUP(OFFSET(女子様式!$L$18,3*A194,0),登録データ!$AM$2:$AN$48,2,FALSE))</f>
        <v/>
      </c>
      <c r="I194" s="82" t="str">
        <f t="shared" si="5"/>
        <v/>
      </c>
      <c r="J194" s="82" t="str">
        <f>IF(女子様式!$AF597="","",女子様式!$AF597)</f>
        <v/>
      </c>
      <c r="K194" s="82" t="str">
        <f>IF(女子様式!$AF598="","",女子様式!$AF598)</f>
        <v/>
      </c>
      <c r="L194" s="82" t="str">
        <f>IF(女子様式!$AF599="","",女子様式!$AF599)</f>
        <v/>
      </c>
    </row>
    <row r="195" spans="1:12">
      <c r="A195" s="82">
        <v>194</v>
      </c>
      <c r="B195" s="82" t="str">
        <f>IF(女子様式!$C600="","",IF(女子様式!$C600="@","@",女子様式!$C600))</f>
        <v/>
      </c>
      <c r="C195" s="82" t="str">
        <f>IF(女子様式!$C600="","",IF($B195="@","@",$B195+200000000))</f>
        <v/>
      </c>
      <c r="D195" s="82" t="str">
        <f>IF(女子様式!D214="","",女子様式!$D214)</f>
        <v/>
      </c>
      <c r="E195" s="82" t="str">
        <f>IF($C195="","",女子様式!$G600)</f>
        <v/>
      </c>
      <c r="F195" s="82" t="str">
        <f t="shared" ref="F195:F201" si="6">IF($C195="","",2)</f>
        <v/>
      </c>
      <c r="G195" s="84" t="str">
        <f>IF($C195="","",VLOOKUP(基本登録情報!$C$7,登録データ!$I$3:$L$100,3,FALSE))</f>
        <v/>
      </c>
      <c r="H195" s="84" t="str">
        <f ca="1">IF($D195="","",VLOOKUP(OFFSET(女子様式!$L$18,3*A195,0),登録データ!$AM$2:$AN$48,2,FALSE))</f>
        <v/>
      </c>
      <c r="I195" s="82" t="str">
        <f t="shared" ref="I195:I201" si="7">IF($C195="","",IF($B195="@","@",VALUE(RIGHT($C195,4))))</f>
        <v/>
      </c>
      <c r="J195" s="82" t="str">
        <f>IF(女子様式!$AF600="","",女子様式!$AF600)</f>
        <v/>
      </c>
      <c r="K195" s="82" t="str">
        <f>IF(女子様式!$AF601="","",女子様式!$AF601)</f>
        <v/>
      </c>
      <c r="L195" s="82" t="str">
        <f>IF(女子様式!$AF602="","",女子様式!$AF602)</f>
        <v/>
      </c>
    </row>
    <row r="196" spans="1:12">
      <c r="A196" s="82">
        <v>195</v>
      </c>
      <c r="B196" s="82" t="str">
        <f>IF(女子様式!$C603="","",IF(女子様式!$C603="@","@",女子様式!$C603))</f>
        <v/>
      </c>
      <c r="C196" s="82" t="str">
        <f>IF(女子様式!$C603="","",IF($B196="@","@",$B196+200000000))</f>
        <v/>
      </c>
      <c r="D196" s="82" t="str">
        <f>IF(女子様式!D215="","",女子様式!$D215)</f>
        <v/>
      </c>
      <c r="E196" s="82" t="str">
        <f>IF($C196="","",女子様式!$G603)</f>
        <v/>
      </c>
      <c r="F196" s="82" t="str">
        <f t="shared" si="6"/>
        <v/>
      </c>
      <c r="G196" s="84" t="str">
        <f>IF($C196="","",VLOOKUP(基本登録情報!$C$7,登録データ!$I$3:$L$100,3,FALSE))</f>
        <v/>
      </c>
      <c r="H196" s="84" t="str">
        <f ca="1">IF($D196="","",VLOOKUP(OFFSET(女子様式!$L$18,3*A196,0),登録データ!$AM$2:$AN$48,2,FALSE))</f>
        <v/>
      </c>
      <c r="I196" s="82" t="str">
        <f t="shared" si="7"/>
        <v/>
      </c>
      <c r="J196" s="82" t="str">
        <f>IF(女子様式!$AF603="","",女子様式!$AF603)</f>
        <v/>
      </c>
      <c r="K196" s="82" t="str">
        <f>IF(女子様式!$AF604="","",女子様式!$AF604)</f>
        <v/>
      </c>
      <c r="L196" s="82" t="str">
        <f>IF(女子様式!$AF605="","",女子様式!$AF605)</f>
        <v/>
      </c>
    </row>
    <row r="197" spans="1:12">
      <c r="A197" s="82">
        <v>196</v>
      </c>
      <c r="B197" s="82" t="str">
        <f>IF(女子様式!$C606="","",IF(女子様式!$C606="@","@",女子様式!$C606))</f>
        <v/>
      </c>
      <c r="C197" s="82" t="str">
        <f>IF(女子様式!$C606="","",IF($B197="@","@",$B197+200000000))</f>
        <v/>
      </c>
      <c r="D197" s="82" t="str">
        <f>IF(女子様式!D216="","",女子様式!$D216)</f>
        <v/>
      </c>
      <c r="E197" s="82" t="str">
        <f>IF($C197="","",女子様式!$G606)</f>
        <v/>
      </c>
      <c r="F197" s="82" t="str">
        <f t="shared" si="6"/>
        <v/>
      </c>
      <c r="G197" s="84" t="str">
        <f>IF($C197="","",VLOOKUP(基本登録情報!$C$7,登録データ!$I$3:$L$100,3,FALSE))</f>
        <v/>
      </c>
      <c r="H197" s="84" t="str">
        <f ca="1">IF($D197="","",VLOOKUP(OFFSET(女子様式!$L$18,3*A197,0),登録データ!$AM$2:$AN$48,2,FALSE))</f>
        <v/>
      </c>
      <c r="I197" s="82" t="str">
        <f t="shared" si="7"/>
        <v/>
      </c>
      <c r="J197" s="82" t="str">
        <f>IF(女子様式!$AF606="","",女子様式!$AF606)</f>
        <v/>
      </c>
      <c r="K197" s="82" t="str">
        <f>IF(女子様式!$AF607="","",女子様式!$AF607)</f>
        <v/>
      </c>
      <c r="L197" s="82" t="str">
        <f>IF(女子様式!$AF608="","",女子様式!$AF608)</f>
        <v/>
      </c>
    </row>
    <row r="198" spans="1:12">
      <c r="A198" s="82">
        <v>197</v>
      </c>
      <c r="B198" s="82" t="str">
        <f>IF(女子様式!$C609="","",IF(女子様式!$C609="@","@",女子様式!$C609))</f>
        <v/>
      </c>
      <c r="C198" s="82" t="str">
        <f>IF(女子様式!$C609="","",IF($B198="@","@",$B198+200000000))</f>
        <v/>
      </c>
      <c r="D198" s="82" t="str">
        <f>IF(女子様式!D217="","",女子様式!$D217)</f>
        <v/>
      </c>
      <c r="E198" s="82" t="str">
        <f>IF($C198="","",女子様式!$G609)</f>
        <v/>
      </c>
      <c r="F198" s="82" t="str">
        <f t="shared" si="6"/>
        <v/>
      </c>
      <c r="G198" s="84" t="str">
        <f>IF($C198="","",VLOOKUP(基本登録情報!$C$7,登録データ!$I$3:$L$100,3,FALSE))</f>
        <v/>
      </c>
      <c r="H198" s="84" t="str">
        <f ca="1">IF($D198="","",VLOOKUP(OFFSET(女子様式!$L$18,3*A198,0),登録データ!$AM$2:$AN$48,2,FALSE))</f>
        <v/>
      </c>
      <c r="I198" s="82" t="str">
        <f t="shared" si="7"/>
        <v/>
      </c>
      <c r="J198" s="82" t="str">
        <f>IF(女子様式!$AF609="","",女子様式!$AF609)</f>
        <v/>
      </c>
      <c r="K198" s="82" t="str">
        <f>IF(女子様式!$AF610="","",女子様式!$AF610)</f>
        <v/>
      </c>
      <c r="L198" s="82" t="str">
        <f>IF(女子様式!$AF611="","",女子様式!$AF611)</f>
        <v/>
      </c>
    </row>
    <row r="199" spans="1:12">
      <c r="A199" s="82">
        <v>198</v>
      </c>
      <c r="B199" s="82" t="str">
        <f>IF(女子様式!$C612="","",IF(女子様式!$C612="@","@",女子様式!$C612))</f>
        <v/>
      </c>
      <c r="C199" s="82" t="str">
        <f>IF(女子様式!$C612="","",IF($B199="@","@",$B199+200000000))</f>
        <v/>
      </c>
      <c r="D199" s="82" t="str">
        <f>IF(女子様式!D218="","",女子様式!$D218)</f>
        <v/>
      </c>
      <c r="E199" s="82" t="str">
        <f>IF($C199="","",女子様式!$G612)</f>
        <v/>
      </c>
      <c r="F199" s="82" t="str">
        <f t="shared" si="6"/>
        <v/>
      </c>
      <c r="G199" s="84" t="str">
        <f>IF($C199="","",VLOOKUP(基本登録情報!$C$7,登録データ!$I$3:$L$100,3,FALSE))</f>
        <v/>
      </c>
      <c r="H199" s="84" t="str">
        <f ca="1">IF($D199="","",VLOOKUP(OFFSET(女子様式!$L$18,3*A199,0),登録データ!$AM$2:$AN$48,2,FALSE))</f>
        <v/>
      </c>
      <c r="I199" s="82" t="str">
        <f t="shared" si="7"/>
        <v/>
      </c>
      <c r="J199" s="82" t="str">
        <f>IF(女子様式!$AF612="","",女子様式!$AF612)</f>
        <v/>
      </c>
      <c r="K199" s="82" t="str">
        <f>IF(女子様式!$AF613="","",女子様式!$AF613)</f>
        <v/>
      </c>
      <c r="L199" s="82" t="str">
        <f>IF(女子様式!$AF614="","",女子様式!$AF614)</f>
        <v/>
      </c>
    </row>
    <row r="200" spans="1:12">
      <c r="A200" s="82">
        <v>199</v>
      </c>
      <c r="B200" s="82" t="str">
        <f>IF(女子様式!$C615="","",IF(女子様式!$C615="@","@",女子様式!$C615))</f>
        <v/>
      </c>
      <c r="C200" s="82" t="str">
        <f>IF(女子様式!$C615="","",IF($B200="@","@",$B200+200000000))</f>
        <v/>
      </c>
      <c r="D200" s="82" t="str">
        <f>IF(女子様式!D219="","",女子様式!$D219)</f>
        <v/>
      </c>
      <c r="E200" s="82" t="str">
        <f>IF($C200="","",女子様式!$G615)</f>
        <v/>
      </c>
      <c r="F200" s="82" t="str">
        <f t="shared" si="6"/>
        <v/>
      </c>
      <c r="G200" s="84" t="str">
        <f>IF($C200="","",VLOOKUP(基本登録情報!$C$7,登録データ!$I$3:$L$100,3,FALSE))</f>
        <v/>
      </c>
      <c r="H200" s="84" t="str">
        <f ca="1">IF($D200="","",VLOOKUP(OFFSET(女子様式!$L$18,3*A200,0),登録データ!$AM$2:$AN$48,2,FALSE))</f>
        <v/>
      </c>
      <c r="I200" s="82" t="str">
        <f t="shared" si="7"/>
        <v/>
      </c>
      <c r="J200" s="82" t="str">
        <f>IF(女子様式!$AF615="","",女子様式!$AF615)</f>
        <v/>
      </c>
      <c r="K200" s="82" t="str">
        <f>IF(女子様式!$AF616="","",女子様式!$AF616)</f>
        <v/>
      </c>
      <c r="L200" s="82" t="str">
        <f>IF(女子様式!$AF617="","",女子様式!$AF617)</f>
        <v/>
      </c>
    </row>
    <row r="201" spans="1:12">
      <c r="A201" s="82">
        <v>200</v>
      </c>
      <c r="B201" s="82" t="str">
        <f>IF(女子様式!$C618="","",IF(女子様式!$C618="@","@",女子様式!$C618))</f>
        <v/>
      </c>
      <c r="C201" s="82" t="str">
        <f>IF(女子様式!$C618="","",IF($B201="@","@",$B201+200000000))</f>
        <v/>
      </c>
      <c r="D201" s="82" t="str">
        <f>IF(女子様式!D220="","",女子様式!$D220)</f>
        <v/>
      </c>
      <c r="E201" s="82" t="str">
        <f>IF($C201="","",女子様式!$G618)</f>
        <v/>
      </c>
      <c r="F201" s="82" t="str">
        <f t="shared" si="6"/>
        <v/>
      </c>
      <c r="G201" s="84" t="str">
        <f>IF($C201="","",VLOOKUP(基本登録情報!$C$7,登録データ!$I$3:$L$100,3,FALSE))</f>
        <v/>
      </c>
      <c r="H201" s="84" t="str">
        <f ca="1">IF($D201="","",VLOOKUP(OFFSET(女子様式!$L$18,3*A201,0),登録データ!$AM$2:$AN$48,2,FALSE))</f>
        <v/>
      </c>
      <c r="I201" s="82" t="str">
        <f t="shared" si="7"/>
        <v/>
      </c>
      <c r="J201" s="82" t="str">
        <f>IF(女子様式!$AF618="","",女子様式!$AF618)</f>
        <v/>
      </c>
      <c r="K201" s="82" t="str">
        <f>IF(女子様式!$AF619="","",女子様式!$AF619)</f>
        <v/>
      </c>
      <c r="L201" s="82" t="str">
        <f>IF(女子様式!$AF620="","",女子様式!$AF620)</f>
        <v/>
      </c>
    </row>
    <row r="202" spans="1:12">
      <c r="A202" s="82">
        <v>201</v>
      </c>
      <c r="D202" s="82" t="str">
        <f>IF(女子様式!D221="","",女子様式!$D221)</f>
        <v/>
      </c>
      <c r="G202" s="84" t="str">
        <f>IF($C202="","",VLOOKUP(基本登録情報!$C$7,登録データ!$I$3:$L$100,3,FALSE))</f>
        <v/>
      </c>
      <c r="H202" s="84" t="str">
        <f ca="1">IF($D202="","",VLOOKUP(OFFSET(女子様式!$L$18,3*A202,0),登録データ!$AM$2:$AN$48,2,FALSE))</f>
        <v/>
      </c>
    </row>
    <row r="203" spans="1:12">
      <c r="A203" s="82">
        <v>202</v>
      </c>
      <c r="D203" s="82" t="str">
        <f>IF(女子様式!D222="","",女子様式!$D222)</f>
        <v/>
      </c>
      <c r="G203" s="84" t="str">
        <f>IF($C203="","",VLOOKUP(基本登録情報!$C$7,登録データ!$I$3:$L$100,3,FALSE))</f>
        <v/>
      </c>
      <c r="H203" s="84" t="str">
        <f ca="1">IF($D203="","",VLOOKUP(OFFSET(女子様式!$L$18,3*A203,0),登録データ!$AM$2:$AN$48,2,FALSE))</f>
        <v/>
      </c>
    </row>
    <row r="204" spans="1:12">
      <c r="A204" s="82">
        <v>203</v>
      </c>
      <c r="D204" s="82" t="str">
        <f>IF(女子様式!D223="","",女子様式!$D223)</f>
        <v/>
      </c>
      <c r="G204" s="84" t="str">
        <f>IF($C204="","",VLOOKUP(基本登録情報!$C$7,登録データ!$I$3:$L$100,3,FALSE))</f>
        <v/>
      </c>
      <c r="H204" s="84" t="str">
        <f ca="1">IF($D204="","",VLOOKUP(OFFSET(女子様式!$L$18,3*A204,0),登録データ!$AM$2:$AN$48,2,FALSE))</f>
        <v/>
      </c>
    </row>
    <row r="205" spans="1:12">
      <c r="A205" s="82">
        <v>204</v>
      </c>
      <c r="D205" s="82" t="str">
        <f>IF(女子様式!D224="","",女子様式!$D224)</f>
        <v/>
      </c>
      <c r="G205" s="84" t="str">
        <f>IF($C205="","",VLOOKUP(基本登録情報!$C$7,登録データ!$I$3:$L$100,3,FALSE))</f>
        <v/>
      </c>
      <c r="H205" s="84" t="str">
        <f ca="1">IF($D205="","",VLOOKUP(OFFSET(女子様式!$L$18,3*A205,0),登録データ!$AM$2:$AN$48,2,FALSE))</f>
        <v/>
      </c>
    </row>
    <row r="206" spans="1:12">
      <c r="A206" s="82">
        <v>205</v>
      </c>
      <c r="D206" s="82" t="str">
        <f>IF(女子様式!D225="","",女子様式!$D225)</f>
        <v/>
      </c>
      <c r="G206" s="84" t="str">
        <f>IF($C206="","",VLOOKUP(基本登録情報!$C$7,登録データ!$I$3:$L$100,3,FALSE))</f>
        <v/>
      </c>
      <c r="H206" s="84" t="str">
        <f ca="1">IF($D206="","",VLOOKUP(OFFSET(女子様式!$L$18,3*A206,0),登録データ!$AM$2:$AN$48,2,FALSE))</f>
        <v/>
      </c>
    </row>
    <row r="207" spans="1:12">
      <c r="A207" s="82">
        <v>206</v>
      </c>
      <c r="D207" s="82" t="str">
        <f>IF(女子様式!D226="","",女子様式!$D226)</f>
        <v/>
      </c>
      <c r="G207" s="84" t="str">
        <f>IF($C207="","",VLOOKUP(基本登録情報!$C$7,登録データ!$I$3:$L$100,3,FALSE))</f>
        <v/>
      </c>
      <c r="H207" s="84" t="str">
        <f ca="1">IF($D207="","",VLOOKUP(OFFSET(女子様式!$L$18,3*A207,0),登録データ!$AM$2:$AN$48,2,FALSE))</f>
        <v/>
      </c>
    </row>
    <row r="208" spans="1:12">
      <c r="D208" s="82" t="str">
        <f>IF(女子様式!D227="","",女子様式!$D227)</f>
        <v/>
      </c>
      <c r="G208" s="84" t="str">
        <f>IF($C208="","",VLOOKUP(基本登録情報!$C$7,登録データ!$I$3:$L$100,3,FALSE))</f>
        <v/>
      </c>
      <c r="H208" s="84" t="str">
        <f ca="1">IF($D208="","",VLOOKUP(OFFSET(女子様式!$L$18,3*A208,0),登録データ!$AM$2:$AN$48,2,FALSE))</f>
        <v/>
      </c>
    </row>
    <row r="209" spans="4:8">
      <c r="D209" s="82" t="str">
        <f>IF(女子様式!D228="","",女子様式!$D228)</f>
        <v/>
      </c>
      <c r="G209" s="84" t="str">
        <f>IF($C209="","",VLOOKUP(基本登録情報!$C$7,登録データ!$I$3:$L$100,3,FALSE))</f>
        <v/>
      </c>
      <c r="H209" s="84" t="str">
        <f ca="1">IF($D209="","",VLOOKUP(OFFSET(女子様式!$L$18,3*A209,0),登録データ!$AM$2:$AN$48,2,FALSE))</f>
        <v/>
      </c>
    </row>
    <row r="210" spans="4:8">
      <c r="D210" s="82" t="str">
        <f>IF(女子様式!D229="","",女子様式!$D229)</f>
        <v/>
      </c>
      <c r="G210" s="84" t="str">
        <f>IF($C210="","",VLOOKUP(基本登録情報!$C$7,登録データ!$I$3:$L$100,3,FALSE))</f>
        <v/>
      </c>
      <c r="H210" s="84" t="str">
        <f ca="1">IF($D210="","",VLOOKUP(OFFSET(女子様式!$L$18,3*A210,0),登録データ!$AM$2:$AN$48,2,FALSE))</f>
        <v/>
      </c>
    </row>
    <row r="211" spans="4:8">
      <c r="D211" s="82" t="str">
        <f>IF(女子様式!D230="","",女子様式!$D230)</f>
        <v/>
      </c>
      <c r="G211" s="84" t="str">
        <f>IF($C211="","",VLOOKUP(基本登録情報!$C$7,登録データ!$I$3:$L$100,3,FALSE))</f>
        <v/>
      </c>
      <c r="H211" s="84" t="str">
        <f ca="1">IF($D211="","",VLOOKUP(OFFSET(女子様式!$L$18,3*A211,0),登録データ!$AM$2:$AN$48,2,FALSE))</f>
        <v/>
      </c>
    </row>
    <row r="212" spans="4:8">
      <c r="D212" s="82" t="str">
        <f>IF(女子様式!D231="","",女子様式!$D231)</f>
        <v/>
      </c>
      <c r="G212" s="84" t="str">
        <f>IF($C212="","",VLOOKUP(基本登録情報!$C$7,登録データ!$I$3:$L$100,3,FALSE))</f>
        <v/>
      </c>
      <c r="H212" s="84" t="str">
        <f ca="1">IF($D212="","",VLOOKUP(OFFSET(女子様式!$L$18,3*A212,0),登録データ!$AM$2:$AN$48,2,FALSE))</f>
        <v/>
      </c>
    </row>
    <row r="213" spans="4:8">
      <c r="D213" s="82" t="str">
        <f>IF(女子様式!D232="","",女子様式!$D232)</f>
        <v/>
      </c>
      <c r="G213" s="84" t="str">
        <f>IF($C213="","",VLOOKUP(基本登録情報!$C$7,登録データ!$I$3:$L$100,3,FALSE))</f>
        <v/>
      </c>
      <c r="H213" s="84" t="str">
        <f ca="1">IF($D213="","",VLOOKUP(OFFSET(女子様式!$L$18,3*A213,0),登録データ!$AM$2:$AN$48,2,FALSE))</f>
        <v/>
      </c>
    </row>
    <row r="214" spans="4:8">
      <c r="D214" s="82" t="str">
        <f>IF(女子様式!D233="","",女子様式!$D233)</f>
        <v/>
      </c>
      <c r="G214" s="84" t="str">
        <f>IF($C214="","",VLOOKUP(基本登録情報!$C$7,登録データ!$I$3:$L$100,3,FALSE))</f>
        <v/>
      </c>
      <c r="H214" s="84" t="str">
        <f ca="1">IF($D214="","",VLOOKUP(OFFSET(女子様式!$L$18,3*A214,0),登録データ!$AM$2:$AN$48,2,FALSE))</f>
        <v/>
      </c>
    </row>
    <row r="215" spans="4:8">
      <c r="D215" s="82" t="str">
        <f>IF(女子様式!D234="","",女子様式!$D234)</f>
        <v/>
      </c>
      <c r="G215" s="84" t="str">
        <f>IF($C215="","",VLOOKUP(基本登録情報!$C$7,登録データ!$I$3:$L$100,3,FALSE))</f>
        <v/>
      </c>
      <c r="H215" s="84" t="str">
        <f ca="1">IF($D215="","",VLOOKUP(OFFSET(女子様式!$L$18,3*A215,0),登録データ!$AM$2:$AN$48,2,FALSE))</f>
        <v/>
      </c>
    </row>
    <row r="216" spans="4:8">
      <c r="H216" s="84" t="str">
        <f ca="1">IF($D216="","",VLOOKUP(OFFSET(女子様式!$L$18,3*A216,0),登録データ!$AM$2:$AN$48,2,FALSE))</f>
        <v/>
      </c>
    </row>
    <row r="217" spans="4:8">
      <c r="H217" s="84" t="str">
        <f ca="1">IF($D217="","",VLOOKUP(OFFSET(女子様式!$L$18,3*A217,0),登録データ!$AM$2:$AN$48,2,FALSE))</f>
        <v/>
      </c>
    </row>
    <row r="218" spans="4:8">
      <c r="H218" s="84" t="str">
        <f ca="1">IF($D218="","",VLOOKUP(OFFSET(女子様式!$L$18,3*A218,0),登録データ!$AM$2:$AN$48,2,FALSE))</f>
        <v/>
      </c>
    </row>
    <row r="219" spans="4:8">
      <c r="H219" s="84" t="str">
        <f ca="1">IF($D219="","",VLOOKUP(OFFSET(女子様式!$L$18,3*A219,0),登録データ!$AM$2:$AN$48,2,FALSE))</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workbookViewId="0">
      <selection activeCell="D11" sqref="D11"/>
    </sheetView>
  </sheetViews>
  <sheetFormatPr defaultColWidth="8.875" defaultRowHeight="18.75"/>
  <cols>
    <col min="1" max="1" width="7.125" style="53" bestFit="1" customWidth="1"/>
    <col min="2" max="2" width="26" style="53" bestFit="1" customWidth="1"/>
    <col min="3" max="4" width="21" style="53" bestFit="1" customWidth="1"/>
    <col min="5" max="16384" width="8.875" style="53"/>
  </cols>
  <sheetData>
    <row r="1" spans="1:5">
      <c r="A1" s="53" t="s">
        <v>247</v>
      </c>
    </row>
    <row r="2" spans="1:5">
      <c r="A2" s="53" t="s">
        <v>248</v>
      </c>
      <c r="B2" s="53" t="s">
        <v>249</v>
      </c>
      <c r="C2" s="53" t="s">
        <v>250</v>
      </c>
      <c r="D2" s="53" t="s">
        <v>251</v>
      </c>
      <c r="E2" s="53" t="s">
        <v>252</v>
      </c>
    </row>
    <row r="3" spans="1:5">
      <c r="A3" s="53" t="str">
        <f>IF(基本登録情報!C7="","",VLOOKUP(基本登録情報!C7,登録データ!I3:M100,3,FALSE))</f>
        <v/>
      </c>
      <c r="B3" s="53" t="str">
        <f>IF(A3="","",VLOOKUP(基本登録情報!$C$7,登録データ!I3:M100,2,FALSE))</f>
        <v/>
      </c>
      <c r="C3" s="53" t="str">
        <f>IF(A3="","",VLOOKUP(基本登録情報!$C$7,登録データ!I3:M100,1,FALSE))</f>
        <v/>
      </c>
      <c r="D3" s="53" t="str">
        <f>IF(A3="","",VLOOKUP(基本登録情報!$C$7,登録データ!I3:M100,1,FALSE))</f>
        <v/>
      </c>
      <c r="E3" s="53" t="str">
        <f>IF(A3="","",VLOOKUP(基本登録情報!$C$7,登録データ!I3:M100,5,FALSE))</f>
        <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基本登録情報</vt:lpstr>
      <vt:lpstr>男子様式</vt:lpstr>
      <vt:lpstr>女子様式</vt:lpstr>
      <vt:lpstr>人数チェック表</vt:lpstr>
      <vt:lpstr>明細書</vt:lpstr>
      <vt:lpstr>登録データ</vt:lpstr>
      <vt:lpstr>男子mat</vt:lpstr>
      <vt:lpstr>女子mat</vt:lpstr>
      <vt:lpstr>所属</vt:lpstr>
      <vt:lpstr>基本登録情報!Print_Area</vt:lpstr>
      <vt:lpstr>女子様式!Print_Area</vt:lpstr>
      <vt:lpstr>人数チェック表!Print_Area</vt:lpstr>
      <vt:lpstr>男子様式!Print_Area</vt:lpstr>
      <vt:lpstr>明細書!Print_Area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九州学生陸上競技連盟常任幹事</cp:lastModifiedBy>
  <cp:lastPrinted>2020-03-09T02:07:09Z</cp:lastPrinted>
  <dcterms:created xsi:type="dcterms:W3CDTF">2017-04-25T11:18:30Z</dcterms:created>
  <dcterms:modified xsi:type="dcterms:W3CDTF">2022-02-22T17:32:26Z</dcterms:modified>
</cp:coreProperties>
</file>